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0115" windowHeight="11760"/>
  </bookViews>
  <sheets>
    <sheet name="TOTAL" sheetId="1" r:id="rId1"/>
    <sheet name="PE-1" sheetId="2" r:id="rId2"/>
    <sheet name="PE-2" sheetId="4" r:id="rId3"/>
    <sheet name="PE-3" sheetId="5" r:id="rId4"/>
    <sheet name="PE-5" sheetId="7" r:id="rId5"/>
    <sheet name="PE-6" sheetId="8" r:id="rId6"/>
    <sheet name="PE-7" sheetId="9" r:id="rId7"/>
    <sheet name="PE-8" sheetId="11" r:id="rId8"/>
    <sheet name="PE-24" sheetId="24" r:id="rId9"/>
    <sheet name="PE-25" sheetId="12" r:id="rId10"/>
    <sheet name="PE-26" sheetId="13" r:id="rId11"/>
    <sheet name="PE-27" sheetId="14" r:id="rId12"/>
    <sheet name="PE-28" sheetId="15" r:id="rId13"/>
    <sheet name="PE-29" sheetId="16" r:id="rId14"/>
    <sheet name="PE-30" sheetId="17" r:id="rId15"/>
    <sheet name="PE-33" sheetId="18" r:id="rId16"/>
    <sheet name="PE-34" sheetId="25" r:id="rId17"/>
    <sheet name="PE-39" sheetId="19" r:id="rId18"/>
    <sheet name="PE-45" sheetId="26" r:id="rId19"/>
    <sheet name="PE-46" sheetId="28" r:id="rId20"/>
    <sheet name="PE-49" sheetId="20" r:id="rId21"/>
    <sheet name="PE-57" sheetId="21" r:id="rId22"/>
    <sheet name="PE-68" sheetId="22" r:id="rId23"/>
    <sheet name="PE-81" sheetId="23" r:id="rId24"/>
    <sheet name="PE-120" sheetId="27" r:id="rId25"/>
  </sheets>
  <calcPr calcId="145621"/>
</workbook>
</file>

<file path=xl/calcChain.xml><?xml version="1.0" encoding="utf-8"?>
<calcChain xmlns="http://schemas.openxmlformats.org/spreadsheetml/2006/main">
  <c r="P21" i="1" l="1"/>
  <c r="CO21" i="1"/>
  <c r="V21" i="1"/>
  <c r="AI21" i="1"/>
  <c r="AJ21" i="1"/>
  <c r="AE21" i="1"/>
  <c r="I1" i="27" l="1"/>
  <c r="I2" i="27"/>
  <c r="I5" i="27" s="1"/>
  <c r="I4" i="27"/>
  <c r="I1" i="23"/>
  <c r="I2" i="23"/>
  <c r="I3" i="23" s="1"/>
  <c r="I5" i="23"/>
  <c r="I1" i="22"/>
  <c r="I2" i="22"/>
  <c r="I4" i="22" s="1"/>
  <c r="I3" i="22"/>
  <c r="I5" i="22"/>
  <c r="I1" i="21"/>
  <c r="I2" i="21"/>
  <c r="I3" i="21" s="1"/>
  <c r="I4" i="21"/>
  <c r="I5" i="21"/>
  <c r="I1" i="20"/>
  <c r="I2" i="20"/>
  <c r="I5" i="20" s="1"/>
  <c r="I4" i="20"/>
  <c r="I1" i="28"/>
  <c r="I2" i="28"/>
  <c r="I5" i="28" s="1"/>
  <c r="I4" i="28"/>
  <c r="I1" i="26"/>
  <c r="I2" i="26"/>
  <c r="I3" i="26" s="1"/>
  <c r="I4" i="26"/>
  <c r="I5" i="26"/>
  <c r="I1" i="19"/>
  <c r="I2" i="19"/>
  <c r="I3" i="19"/>
  <c r="I4" i="19"/>
  <c r="I5" i="19"/>
  <c r="I1" i="25"/>
  <c r="I2" i="25"/>
  <c r="I5" i="25" s="1"/>
  <c r="I1" i="18"/>
  <c r="I2" i="18"/>
  <c r="I3" i="18" s="1"/>
  <c r="I4" i="18"/>
  <c r="I5" i="18"/>
  <c r="I1" i="17"/>
  <c r="I2" i="17"/>
  <c r="I5" i="17" s="1"/>
  <c r="I1" i="16"/>
  <c r="I2" i="16"/>
  <c r="I3" i="16"/>
  <c r="I4" i="16"/>
  <c r="I5" i="16"/>
  <c r="I1" i="15"/>
  <c r="I2" i="15"/>
  <c r="I5" i="15" s="1"/>
  <c r="I1" i="14"/>
  <c r="I2" i="14"/>
  <c r="I4" i="14" s="1"/>
  <c r="I3" i="14"/>
  <c r="I5" i="14"/>
  <c r="I1" i="13"/>
  <c r="I2" i="13"/>
  <c r="I3" i="13"/>
  <c r="I4" i="13"/>
  <c r="I5" i="13"/>
  <c r="I1" i="12"/>
  <c r="I2" i="12"/>
  <c r="I5" i="12" s="1"/>
  <c r="I3" i="12"/>
  <c r="I1" i="24"/>
  <c r="I2" i="24"/>
  <c r="I3" i="24"/>
  <c r="I4" i="24"/>
  <c r="I5" i="24"/>
  <c r="I1" i="11"/>
  <c r="I2" i="11"/>
  <c r="I5" i="11" s="1"/>
  <c r="I3" i="11"/>
  <c r="I1" i="9"/>
  <c r="I2" i="9"/>
  <c r="I5" i="9" s="1"/>
  <c r="I1" i="8"/>
  <c r="I2" i="8"/>
  <c r="I3" i="8" s="1"/>
  <c r="I1" i="7"/>
  <c r="I2" i="7"/>
  <c r="I3" i="7" s="1"/>
  <c r="I5" i="7"/>
  <c r="I1" i="5"/>
  <c r="I2" i="5"/>
  <c r="I3" i="5"/>
  <c r="I4" i="5"/>
  <c r="I5" i="5"/>
  <c r="I1" i="4"/>
  <c r="I2" i="4"/>
  <c r="I5" i="4" s="1"/>
  <c r="I1" i="2"/>
  <c r="I2" i="2"/>
  <c r="I3" i="2" s="1"/>
  <c r="I4" i="2"/>
  <c r="I5" i="2"/>
  <c r="I7" i="2"/>
  <c r="I8" i="2"/>
  <c r="W27" i="1"/>
  <c r="W5" i="1"/>
  <c r="AE5" i="1"/>
  <c r="AJ5" i="1"/>
  <c r="V5" i="1"/>
  <c r="I3" i="27" l="1"/>
  <c r="I4" i="23"/>
  <c r="I3" i="20"/>
  <c r="I3" i="28"/>
  <c r="I4" i="25"/>
  <c r="I3" i="25"/>
  <c r="I3" i="17"/>
  <c r="I4" i="17"/>
  <c r="I4" i="15"/>
  <c r="I3" i="15"/>
  <c r="I4" i="12"/>
  <c r="I4" i="11"/>
  <c r="I4" i="9"/>
  <c r="I3" i="9"/>
  <c r="I5" i="8"/>
  <c r="I4" i="8"/>
  <c r="I4" i="7"/>
  <c r="I3" i="4"/>
  <c r="I4" i="4"/>
  <c r="AE3" i="1"/>
  <c r="BP4" i="1" l="1"/>
  <c r="AE4" i="1"/>
  <c r="Q4" i="1"/>
  <c r="AL4" i="1"/>
  <c r="BX26" i="1" l="1"/>
  <c r="AC26" i="1"/>
  <c r="AJ26" i="1"/>
  <c r="CF26" i="1"/>
  <c r="AG26" i="1"/>
  <c r="AE26" i="1"/>
  <c r="BL20" i="1"/>
  <c r="AC20" i="1"/>
  <c r="V20" i="1"/>
  <c r="AM1" i="27"/>
  <c r="AM2" i="27"/>
  <c r="AM1" i="23"/>
  <c r="AM2" i="23"/>
  <c r="AM1" i="22"/>
  <c r="AM2" i="22"/>
  <c r="AM1" i="21"/>
  <c r="AM2" i="21"/>
  <c r="AM1" i="20"/>
  <c r="AM2" i="20"/>
  <c r="AM1" i="28"/>
  <c r="AM2" i="28"/>
  <c r="AM1" i="26"/>
  <c r="AM2" i="26"/>
  <c r="AM1" i="19"/>
  <c r="AM2" i="19"/>
  <c r="AM1" i="25"/>
  <c r="AM2" i="25"/>
  <c r="AM1" i="18"/>
  <c r="AM2" i="18"/>
  <c r="AM1" i="17"/>
  <c r="AM2" i="17"/>
  <c r="AM1" i="16"/>
  <c r="AM2" i="16"/>
  <c r="AM1" i="15"/>
  <c r="AM2" i="15"/>
  <c r="AM1" i="14"/>
  <c r="AM2" i="14"/>
  <c r="AM1" i="13"/>
  <c r="AM2" i="13"/>
  <c r="AM1" i="12"/>
  <c r="AM2" i="12"/>
  <c r="AM1" i="24"/>
  <c r="AM2" i="24"/>
  <c r="AM1" i="11"/>
  <c r="AM2" i="11"/>
  <c r="AM1" i="9"/>
  <c r="AM2" i="9"/>
  <c r="AM1" i="8"/>
  <c r="AM2" i="8"/>
  <c r="AM1" i="7"/>
  <c r="AM2" i="7"/>
  <c r="AM1" i="5"/>
  <c r="AM2" i="5"/>
  <c r="AM1" i="4"/>
  <c r="AM2" i="4"/>
  <c r="AM2" i="2"/>
  <c r="AM1" i="2"/>
  <c r="BJ18" i="1"/>
  <c r="BA18" i="1"/>
  <c r="BA27" i="1"/>
  <c r="AE18" i="1"/>
  <c r="AG18" i="1"/>
  <c r="AZ18" i="1"/>
  <c r="BX18" i="1"/>
  <c r="V18" i="1"/>
  <c r="AG15" i="1"/>
  <c r="AE15" i="1"/>
  <c r="V15" i="1"/>
  <c r="AJ15" i="1"/>
  <c r="BE11" i="1" l="1"/>
  <c r="AJ11" i="1"/>
  <c r="BX11" i="1"/>
  <c r="V11" i="1"/>
  <c r="CK10" i="1" l="1"/>
  <c r="AC10" i="1"/>
  <c r="AE10" i="1"/>
  <c r="BP10" i="1"/>
  <c r="AJ6" i="1" l="1"/>
  <c r="AG6" i="1"/>
  <c r="AE6" i="1"/>
  <c r="AG12" i="1" l="1"/>
  <c r="AE17" i="1" l="1"/>
  <c r="AG17" i="1"/>
  <c r="BD3" i="1" l="1"/>
  <c r="AE13" i="1" l="1"/>
  <c r="AG10" i="1" l="1"/>
  <c r="V6" i="1"/>
  <c r="BJ15" i="1" l="1"/>
  <c r="Q15" i="1"/>
  <c r="AE11" i="1"/>
  <c r="X11" i="1"/>
  <c r="BH10" i="1"/>
  <c r="AT1" i="27"/>
  <c r="AT2" i="27"/>
  <c r="AT1" i="23"/>
  <c r="AT2" i="23"/>
  <c r="AT1" i="22"/>
  <c r="AT2" i="22"/>
  <c r="AT1" i="21"/>
  <c r="AT2" i="21"/>
  <c r="AT1" i="20"/>
  <c r="AT2" i="20"/>
  <c r="AT1" i="28"/>
  <c r="AT2" i="28"/>
  <c r="AT1" i="26"/>
  <c r="AT2" i="26"/>
  <c r="AT1" i="19"/>
  <c r="AT2" i="19"/>
  <c r="AT1" i="25"/>
  <c r="AT2" i="25"/>
  <c r="AT1" i="18"/>
  <c r="AT2" i="18"/>
  <c r="AT1" i="17"/>
  <c r="AT2" i="17"/>
  <c r="AT1" i="16"/>
  <c r="AT2" i="16"/>
  <c r="AT1" i="15"/>
  <c r="AT2" i="15"/>
  <c r="AT1" i="14"/>
  <c r="AT2" i="14"/>
  <c r="AT1" i="13"/>
  <c r="AT2" i="13"/>
  <c r="AT1" i="12"/>
  <c r="AT2" i="12"/>
  <c r="AT1" i="24"/>
  <c r="AT2" i="24"/>
  <c r="AT1" i="11"/>
  <c r="AT2" i="11"/>
  <c r="AT1" i="9"/>
  <c r="AT2" i="9"/>
  <c r="AT1" i="8"/>
  <c r="AT2" i="8"/>
  <c r="AT1" i="7"/>
  <c r="AT2" i="7"/>
  <c r="AT1" i="5"/>
  <c r="AT2" i="5"/>
  <c r="AT1" i="4"/>
  <c r="AT2" i="4"/>
  <c r="AT1" i="2"/>
  <c r="AT2" i="2"/>
  <c r="BH27" i="1"/>
  <c r="CG10" i="1" l="1"/>
  <c r="BJ10" i="1"/>
  <c r="V10" i="1"/>
  <c r="BJ26" i="1"/>
  <c r="BF26" i="1"/>
  <c r="BW26" i="1"/>
  <c r="AE25" i="1"/>
  <c r="Q26" i="1"/>
  <c r="V26" i="1"/>
  <c r="BW20" i="1"/>
  <c r="CK20" i="1"/>
  <c r="AG20" i="1"/>
  <c r="AG16" i="1" l="1"/>
  <c r="CP16" i="1"/>
  <c r="AM16" i="1"/>
  <c r="AJ14" i="1" l="1"/>
  <c r="AM13" i="1"/>
  <c r="BX5" i="1" l="1"/>
  <c r="AG5" i="1"/>
  <c r="BV4" i="1" l="1"/>
  <c r="P1" i="27"/>
  <c r="P2" i="27"/>
  <c r="P1" i="23"/>
  <c r="P2" i="23"/>
  <c r="P1" i="22"/>
  <c r="P2" i="22"/>
  <c r="P1" i="21"/>
  <c r="P2" i="21"/>
  <c r="P1" i="20"/>
  <c r="P2" i="20"/>
  <c r="P1" i="28"/>
  <c r="P2" i="28"/>
  <c r="P1" i="26"/>
  <c r="P2" i="26"/>
  <c r="P1" i="19"/>
  <c r="P2" i="19"/>
  <c r="P1" i="25"/>
  <c r="P2" i="25"/>
  <c r="P1" i="18"/>
  <c r="P2" i="18"/>
  <c r="P1" i="17"/>
  <c r="P2" i="17"/>
  <c r="P1" i="16"/>
  <c r="P2" i="16"/>
  <c r="P1" i="15"/>
  <c r="P2" i="15"/>
  <c r="P1" i="14"/>
  <c r="P2" i="14"/>
  <c r="P1" i="13"/>
  <c r="P2" i="13"/>
  <c r="P1" i="12"/>
  <c r="P2" i="12"/>
  <c r="P1" i="24"/>
  <c r="P2" i="24"/>
  <c r="P1" i="11"/>
  <c r="P2" i="11"/>
  <c r="P1" i="9"/>
  <c r="P2" i="9"/>
  <c r="P1" i="8"/>
  <c r="P2" i="8"/>
  <c r="P1" i="7"/>
  <c r="P2" i="7"/>
  <c r="P1" i="5"/>
  <c r="P2" i="5"/>
  <c r="P1" i="4"/>
  <c r="P2" i="4"/>
  <c r="P1" i="2"/>
  <c r="P2" i="2"/>
  <c r="AD27" i="1"/>
  <c r="AD4" i="1"/>
  <c r="V4" i="1"/>
  <c r="BX17" i="1" l="1"/>
  <c r="AG9" i="1"/>
  <c r="BD9" i="1"/>
  <c r="AG3" i="1"/>
  <c r="V3" i="1"/>
  <c r="AG22" i="1" l="1"/>
  <c r="AG23" i="1"/>
  <c r="CF21" i="1" l="1"/>
  <c r="BJ21" i="1"/>
  <c r="BP21" i="1"/>
  <c r="BF27" i="1"/>
  <c r="AR1" i="27"/>
  <c r="AR2" i="27"/>
  <c r="AR1" i="23"/>
  <c r="AR2" i="23"/>
  <c r="AR1" i="22"/>
  <c r="AR2" i="22"/>
  <c r="AR1" i="21"/>
  <c r="AR2" i="21"/>
  <c r="AR1" i="20"/>
  <c r="AR2" i="20"/>
  <c r="AR1" i="28"/>
  <c r="AR2" i="28"/>
  <c r="AR1" i="26"/>
  <c r="AR2" i="26"/>
  <c r="AR1" i="19"/>
  <c r="AR2" i="19"/>
  <c r="AR1" i="25"/>
  <c r="AR2" i="25"/>
  <c r="AR1" i="18"/>
  <c r="AR2" i="18"/>
  <c r="AR1" i="17"/>
  <c r="AR2" i="17"/>
  <c r="AR1" i="16"/>
  <c r="AR2" i="16"/>
  <c r="AR1" i="15"/>
  <c r="AR2" i="15"/>
  <c r="AR1" i="14"/>
  <c r="AR2" i="14"/>
  <c r="AR1" i="13"/>
  <c r="AR2" i="13"/>
  <c r="AR1" i="12"/>
  <c r="AR2" i="12"/>
  <c r="AR1" i="24"/>
  <c r="AR2" i="24"/>
  <c r="AR1" i="11"/>
  <c r="AR2" i="11"/>
  <c r="AR1" i="9"/>
  <c r="AR2" i="9"/>
  <c r="AR1" i="8"/>
  <c r="AR2" i="8"/>
  <c r="AR1" i="7"/>
  <c r="AR2" i="7"/>
  <c r="AR1" i="5"/>
  <c r="AR2" i="5"/>
  <c r="AR1" i="4"/>
  <c r="AR2" i="4"/>
  <c r="AR1" i="2"/>
  <c r="AR2" i="2"/>
  <c r="BF21" i="1"/>
  <c r="AF1" i="27"/>
  <c r="AF2" i="27"/>
  <c r="AF1" i="23"/>
  <c r="AF2" i="23"/>
  <c r="AF1" i="22"/>
  <c r="AF2" i="22"/>
  <c r="AF1" i="21"/>
  <c r="AF2" i="21"/>
  <c r="AF1" i="20"/>
  <c r="AF2" i="20"/>
  <c r="AF1" i="28"/>
  <c r="AF2" i="28"/>
  <c r="AF1" i="26"/>
  <c r="AF2" i="26"/>
  <c r="AF1" i="19"/>
  <c r="AF2" i="19"/>
  <c r="AF1" i="25"/>
  <c r="AF2" i="25"/>
  <c r="AF1" i="18"/>
  <c r="AF2" i="18"/>
  <c r="AF1" i="17"/>
  <c r="AF2" i="17"/>
  <c r="AF1" i="16"/>
  <c r="AF2" i="16"/>
  <c r="AF1" i="15"/>
  <c r="AF2" i="15"/>
  <c r="AF1" i="14"/>
  <c r="AF2" i="14"/>
  <c r="AF1" i="13"/>
  <c r="AF2" i="13"/>
  <c r="AF1" i="12"/>
  <c r="AF2" i="12"/>
  <c r="AF1" i="24"/>
  <c r="AF2" i="24"/>
  <c r="AF1" i="11"/>
  <c r="AF2" i="11"/>
  <c r="AF1" i="9"/>
  <c r="AF2" i="9"/>
  <c r="AF1" i="8"/>
  <c r="AF2" i="8"/>
  <c r="AF1" i="7"/>
  <c r="AF2" i="7"/>
  <c r="AF1" i="5"/>
  <c r="AF2" i="5"/>
  <c r="AF1" i="4"/>
  <c r="AF2" i="4"/>
  <c r="AF1" i="2"/>
  <c r="AF2" i="2"/>
  <c r="AT21" i="1"/>
  <c r="AT27" i="1"/>
  <c r="Q21" i="1"/>
  <c r="AG21" i="1"/>
  <c r="C2" i="28" l="1"/>
  <c r="D2" i="28"/>
  <c r="E2" i="28"/>
  <c r="F2" i="28"/>
  <c r="G2" i="28"/>
  <c r="H2" i="28"/>
  <c r="J2" i="28"/>
  <c r="K2" i="28"/>
  <c r="L2" i="28"/>
  <c r="M2" i="28"/>
  <c r="N2" i="28"/>
  <c r="O2" i="28"/>
  <c r="Q2" i="28"/>
  <c r="R2" i="28"/>
  <c r="S2" i="28"/>
  <c r="T2" i="28"/>
  <c r="U2" i="28"/>
  <c r="V2" i="28"/>
  <c r="W2" i="28"/>
  <c r="X2" i="28"/>
  <c r="Y2" i="28"/>
  <c r="Z2" i="28"/>
  <c r="AA2" i="28"/>
  <c r="AB2" i="28"/>
  <c r="AC2" i="28"/>
  <c r="AD2" i="28"/>
  <c r="AE2" i="28"/>
  <c r="AG2" i="28"/>
  <c r="AH2" i="28"/>
  <c r="AI2" i="28"/>
  <c r="AJ2" i="28"/>
  <c r="AK2" i="28"/>
  <c r="AL2" i="28"/>
  <c r="AN2" i="28"/>
  <c r="AO2" i="28"/>
  <c r="AP2" i="28"/>
  <c r="AQ2" i="28"/>
  <c r="AS2" i="28"/>
  <c r="AU2" i="28"/>
  <c r="AV2" i="28"/>
  <c r="AW2" i="28"/>
  <c r="AX2" i="28"/>
  <c r="AY2" i="28"/>
  <c r="AZ2" i="28"/>
  <c r="BA2" i="28"/>
  <c r="BB2" i="28"/>
  <c r="BC2" i="28"/>
  <c r="BD2" i="28"/>
  <c r="BE2" i="28"/>
  <c r="BF2" i="28"/>
  <c r="BG2" i="28"/>
  <c r="BH2" i="28"/>
  <c r="BI2" i="28"/>
  <c r="BJ2" i="28"/>
  <c r="BK2" i="28"/>
  <c r="BL2" i="28"/>
  <c r="BM2" i="28"/>
  <c r="BN2" i="28"/>
  <c r="BO2" i="28"/>
  <c r="BP2" i="28"/>
  <c r="BQ2" i="28"/>
  <c r="BR2" i="28"/>
  <c r="BS2" i="28"/>
  <c r="BT2" i="28"/>
  <c r="BU2" i="28"/>
  <c r="BV2" i="28"/>
  <c r="BW2" i="28"/>
  <c r="BX2" i="28"/>
  <c r="BY2" i="28"/>
  <c r="BZ2" i="28"/>
  <c r="CA2" i="28"/>
  <c r="CB2" i="28"/>
  <c r="B2" i="28"/>
  <c r="H8" i="28"/>
  <c r="G8" i="28"/>
  <c r="F8" i="28"/>
  <c r="E8" i="28"/>
  <c r="D8" i="28"/>
  <c r="C8" i="28"/>
  <c r="B8" i="28"/>
  <c r="A8" i="28"/>
  <c r="I7" i="28"/>
  <c r="H7" i="28"/>
  <c r="G7" i="28"/>
  <c r="F7" i="28"/>
  <c r="E7" i="28"/>
  <c r="D7" i="28"/>
  <c r="C7" i="28"/>
  <c r="B7" i="28"/>
  <c r="A7" i="28"/>
  <c r="CB1" i="28"/>
  <c r="CA1" i="28"/>
  <c r="BZ1" i="28"/>
  <c r="BY1" i="28"/>
  <c r="BX1" i="28"/>
  <c r="BW1" i="28"/>
  <c r="BV1" i="28"/>
  <c r="BU1" i="28"/>
  <c r="BT1" i="28"/>
  <c r="BS1" i="28"/>
  <c r="BR1" i="28"/>
  <c r="BQ1" i="28"/>
  <c r="BP1" i="28"/>
  <c r="BO1" i="28"/>
  <c r="BN1" i="28"/>
  <c r="BM1" i="28"/>
  <c r="BL1" i="28"/>
  <c r="BK1" i="28"/>
  <c r="BJ1" i="28"/>
  <c r="BI1" i="28"/>
  <c r="BH1" i="28"/>
  <c r="BG1" i="28"/>
  <c r="BF1" i="28"/>
  <c r="BE1" i="28"/>
  <c r="BD1" i="28"/>
  <c r="BC1" i="28"/>
  <c r="BB1" i="28"/>
  <c r="BA1" i="28"/>
  <c r="AZ1" i="28"/>
  <c r="AY1" i="28"/>
  <c r="AW1" i="28"/>
  <c r="AV1" i="28"/>
  <c r="AU1" i="28"/>
  <c r="AS1" i="28"/>
  <c r="AQ1" i="28"/>
  <c r="AP1" i="28"/>
  <c r="AO1" i="28"/>
  <c r="AN1" i="28"/>
  <c r="AL1" i="28"/>
  <c r="AK1" i="28"/>
  <c r="AJ1" i="28"/>
  <c r="AH1" i="28"/>
  <c r="AG1" i="28"/>
  <c r="AE1" i="28"/>
  <c r="AD1" i="28"/>
  <c r="AC1" i="28"/>
  <c r="AB1" i="28"/>
  <c r="AA1" i="28"/>
  <c r="Z1" i="28"/>
  <c r="Y1" i="28"/>
  <c r="X1" i="28"/>
  <c r="W1" i="28"/>
  <c r="V1" i="28"/>
  <c r="U1" i="28"/>
  <c r="T1" i="28"/>
  <c r="S1" i="28"/>
  <c r="R1" i="28"/>
  <c r="Q1" i="28"/>
  <c r="O1" i="28"/>
  <c r="N1" i="28"/>
  <c r="M1" i="28"/>
  <c r="L1" i="28"/>
  <c r="K1" i="28"/>
  <c r="J1" i="28"/>
  <c r="H1" i="28"/>
  <c r="G1" i="28"/>
  <c r="F1" i="28"/>
  <c r="E1" i="28"/>
  <c r="D1" i="28"/>
  <c r="C1" i="28"/>
  <c r="B1" i="28"/>
  <c r="AD1" i="27"/>
  <c r="AD2" i="27"/>
  <c r="AD1" i="23"/>
  <c r="AD2" i="23"/>
  <c r="AD1" i="22"/>
  <c r="AD2" i="22"/>
  <c r="AD1" i="21"/>
  <c r="AD2" i="21"/>
  <c r="AD1" i="20"/>
  <c r="AD2" i="20"/>
  <c r="AD1" i="26"/>
  <c r="AD2" i="26"/>
  <c r="AD1" i="19"/>
  <c r="AD2" i="19"/>
  <c r="AD1" i="25"/>
  <c r="AD2" i="25"/>
  <c r="AD1" i="18"/>
  <c r="AD2" i="18"/>
  <c r="AD1" i="17"/>
  <c r="AD2" i="17"/>
  <c r="AD1" i="16"/>
  <c r="AD2" i="16"/>
  <c r="AD1" i="15"/>
  <c r="AD2" i="15"/>
  <c r="AD1" i="14"/>
  <c r="AD2" i="14"/>
  <c r="AD1" i="13"/>
  <c r="AD2" i="13"/>
  <c r="AD1" i="12"/>
  <c r="AD2" i="12"/>
  <c r="AD1" i="24"/>
  <c r="AD2" i="24"/>
  <c r="AD1" i="11"/>
  <c r="AD2" i="11"/>
  <c r="AD1" i="9"/>
  <c r="AD2" i="9"/>
  <c r="AD1" i="8"/>
  <c r="AD2" i="8"/>
  <c r="AD1" i="7"/>
  <c r="AD2" i="7"/>
  <c r="AD1" i="5"/>
  <c r="AD2" i="5"/>
  <c r="AD1" i="4"/>
  <c r="AD2" i="4"/>
  <c r="AD1" i="2"/>
  <c r="AR27" i="1"/>
  <c r="J21" i="1"/>
  <c r="I21" i="1"/>
  <c r="I8" i="28" s="1"/>
  <c r="AM3" i="28" s="1"/>
  <c r="AD2" i="2"/>
  <c r="AR19" i="1"/>
  <c r="AE19" i="1"/>
  <c r="AM4" i="28" l="1"/>
  <c r="AM5" i="28"/>
  <c r="AT3" i="28"/>
  <c r="AT4" i="28"/>
  <c r="AT5" i="28"/>
  <c r="BF5" i="28"/>
  <c r="AN5" i="28"/>
  <c r="AX5" i="28"/>
  <c r="AE5" i="28"/>
  <c r="AD5" i="28"/>
  <c r="AY3" i="28"/>
  <c r="R5" i="28"/>
  <c r="E3" i="28"/>
  <c r="M5" i="28"/>
  <c r="BZ5" i="28"/>
  <c r="H5" i="28"/>
  <c r="BJ5" i="28"/>
  <c r="AA4" i="28"/>
  <c r="BN5" i="28"/>
  <c r="K21" i="1"/>
  <c r="CB3" i="28"/>
  <c r="BW3" i="28"/>
  <c r="BG5" i="28"/>
  <c r="AY5" i="28"/>
  <c r="AO3" i="28"/>
  <c r="AE3" i="28"/>
  <c r="W5" i="28"/>
  <c r="N3" i="28"/>
  <c r="E5" i="28"/>
  <c r="BW5" i="28"/>
  <c r="BL5" i="28"/>
  <c r="AB5" i="28"/>
  <c r="BV5" i="28"/>
  <c r="BB5" i="28"/>
  <c r="Z5" i="28"/>
  <c r="AS5" i="28"/>
  <c r="BO5" i="28"/>
  <c r="BG3" i="28"/>
  <c r="AO5" i="28"/>
  <c r="AF5" i="28"/>
  <c r="P5" i="28"/>
  <c r="AR3" i="28"/>
  <c r="P3" i="28"/>
  <c r="D5" i="28"/>
  <c r="V5" i="28"/>
  <c r="AI5" i="28"/>
  <c r="W3" i="28"/>
  <c r="BO3" i="28"/>
  <c r="P4" i="28"/>
  <c r="N5" i="28"/>
  <c r="BG4" i="28"/>
  <c r="B3" i="28"/>
  <c r="BR5" i="28"/>
  <c r="AR4" i="28"/>
  <c r="AR5" i="28"/>
  <c r="BT3" i="28"/>
  <c r="BL3" i="28"/>
  <c r="BD3" i="28"/>
  <c r="AV3" i="28"/>
  <c r="AK5" i="28"/>
  <c r="T5" i="28"/>
  <c r="K5" i="28"/>
  <c r="AF3" i="28"/>
  <c r="CA5" i="28"/>
  <c r="BS5" i="28"/>
  <c r="BK5" i="28"/>
  <c r="AU5" i="28"/>
  <c r="AJ3" i="28"/>
  <c r="AA3" i="28"/>
  <c r="J5" i="28"/>
  <c r="B5" i="28"/>
  <c r="BT5" i="28"/>
  <c r="B4" i="28"/>
  <c r="AV5" i="28"/>
  <c r="BA4" i="28"/>
  <c r="CB5" i="28"/>
  <c r="BD5" i="28"/>
  <c r="CA4" i="28"/>
  <c r="BC4" i="28"/>
  <c r="S4" i="28"/>
  <c r="J4" i="28"/>
  <c r="AF4" i="28"/>
  <c r="BC3" i="28"/>
  <c r="G4" i="28"/>
  <c r="BK4" i="28"/>
  <c r="BQ4" i="28"/>
  <c r="AH4" i="28"/>
  <c r="CA3" i="28"/>
  <c r="AA5" i="28"/>
  <c r="BI4" i="28"/>
  <c r="Y4" i="28"/>
  <c r="N4" i="28"/>
  <c r="BY4" i="28"/>
  <c r="AQ4" i="28"/>
  <c r="AU3" i="28"/>
  <c r="AK3" i="28"/>
  <c r="AB3" i="28"/>
  <c r="T3" i="28"/>
  <c r="L4" i="28"/>
  <c r="AJ4" i="28"/>
  <c r="BS4" i="28"/>
  <c r="AL4" i="28"/>
  <c r="AY4" i="28"/>
  <c r="BU4" i="28"/>
  <c r="J3" i="28"/>
  <c r="BC5" i="28"/>
  <c r="AC4" i="28"/>
  <c r="E4" i="28"/>
  <c r="BK3" i="28"/>
  <c r="AO4" i="28"/>
  <c r="BW4" i="28"/>
  <c r="AJ5" i="28"/>
  <c r="U4" i="28"/>
  <c r="AE4" i="28"/>
  <c r="BE4" i="28"/>
  <c r="BO4" i="28"/>
  <c r="AU4" i="28"/>
  <c r="BS3" i="28"/>
  <c r="C4" i="28"/>
  <c r="BM4" i="28"/>
  <c r="W4" i="28"/>
  <c r="AW4" i="28"/>
  <c r="K3" i="28"/>
  <c r="S5" i="28"/>
  <c r="Q4" i="28"/>
  <c r="BX5" i="28"/>
  <c r="BP5" i="28"/>
  <c r="BH5" i="28"/>
  <c r="AZ5" i="28"/>
  <c r="AP5" i="28"/>
  <c r="AG5" i="28"/>
  <c r="X5" i="28"/>
  <c r="O5" i="28"/>
  <c r="F5" i="28"/>
  <c r="N21" i="1"/>
  <c r="O21" i="1" s="1"/>
  <c r="S3" i="28"/>
  <c r="L21" i="1"/>
  <c r="M21" i="1" s="1"/>
  <c r="F3" i="28"/>
  <c r="O3" i="28"/>
  <c r="X3" i="28"/>
  <c r="AG3" i="28"/>
  <c r="AP3" i="28"/>
  <c r="AZ3" i="28"/>
  <c r="BH3" i="28"/>
  <c r="BP3" i="28"/>
  <c r="BX3" i="28"/>
  <c r="F4" i="28"/>
  <c r="K4" i="28"/>
  <c r="O4" i="28"/>
  <c r="T4" i="28"/>
  <c r="X4" i="28"/>
  <c r="AB4" i="28"/>
  <c r="AG4" i="28"/>
  <c r="AK4" i="28"/>
  <c r="AP4" i="28"/>
  <c r="AV4" i="28"/>
  <c r="AZ4" i="28"/>
  <c r="BD4" i="28"/>
  <c r="BH4" i="28"/>
  <c r="BL4" i="28"/>
  <c r="BP4" i="28"/>
  <c r="BT4" i="28"/>
  <c r="BX4" i="28"/>
  <c r="CB4" i="28"/>
  <c r="H4" i="28"/>
  <c r="R4" i="28"/>
  <c r="Z4" i="28"/>
  <c r="AI4" i="28"/>
  <c r="AS4" i="28"/>
  <c r="AX4" i="28"/>
  <c r="BF4" i="28"/>
  <c r="BN4" i="28"/>
  <c r="BV4" i="28"/>
  <c r="BZ4" i="28"/>
  <c r="C3" i="28"/>
  <c r="G3" i="28"/>
  <c r="L3" i="28"/>
  <c r="Q3" i="28"/>
  <c r="U3" i="28"/>
  <c r="Y3" i="28"/>
  <c r="AC3" i="28"/>
  <c r="AH3" i="28"/>
  <c r="AL3" i="28"/>
  <c r="AQ3" i="28"/>
  <c r="AW3" i="28"/>
  <c r="BA3" i="28"/>
  <c r="BE3" i="28"/>
  <c r="BI3" i="28"/>
  <c r="BM3" i="28"/>
  <c r="BQ3" i="28"/>
  <c r="BU3" i="28"/>
  <c r="BY3" i="28"/>
  <c r="C5" i="28"/>
  <c r="G5" i="28"/>
  <c r="L5" i="28"/>
  <c r="Q5" i="28"/>
  <c r="U5" i="28"/>
  <c r="Y5" i="28"/>
  <c r="AC5" i="28"/>
  <c r="AH5" i="28"/>
  <c r="AL5" i="28"/>
  <c r="AQ5" i="28"/>
  <c r="AW5" i="28"/>
  <c r="BA5" i="28"/>
  <c r="BE5" i="28"/>
  <c r="BI5" i="28"/>
  <c r="BM5" i="28"/>
  <c r="BQ5" i="28"/>
  <c r="BU5" i="28"/>
  <c r="BY5" i="28"/>
  <c r="D4" i="28"/>
  <c r="M4" i="28"/>
  <c r="V4" i="28"/>
  <c r="AD4" i="28"/>
  <c r="AN4" i="28"/>
  <c r="BB4" i="28"/>
  <c r="BJ4" i="28"/>
  <c r="BR4" i="28"/>
  <c r="D3" i="28"/>
  <c r="H3" i="28"/>
  <c r="M3" i="28"/>
  <c r="R3" i="28"/>
  <c r="V3" i="28"/>
  <c r="Z3" i="28"/>
  <c r="AD3" i="28"/>
  <c r="AI3" i="28"/>
  <c r="AN3" i="28"/>
  <c r="AS3" i="28"/>
  <c r="AX3" i="28"/>
  <c r="BB3" i="28"/>
  <c r="BF3" i="28"/>
  <c r="BJ3" i="28"/>
  <c r="BN3" i="28"/>
  <c r="BR3" i="28"/>
  <c r="BV3" i="28"/>
  <c r="BZ3" i="28"/>
  <c r="CC2" i="28"/>
  <c r="U19" i="1"/>
  <c r="CC3" i="28" l="1"/>
  <c r="CC5" i="28"/>
  <c r="CC4" i="28"/>
  <c r="J20" i="1"/>
  <c r="J18" i="1"/>
  <c r="J10" i="1"/>
  <c r="C2" i="27" l="1"/>
  <c r="D2" i="27"/>
  <c r="E2" i="27"/>
  <c r="F2" i="27"/>
  <c r="G2" i="27"/>
  <c r="J2" i="27"/>
  <c r="K2" i="27"/>
  <c r="L2" i="27"/>
  <c r="M2" i="27"/>
  <c r="N2" i="27"/>
  <c r="O2" i="27"/>
  <c r="Q2" i="27"/>
  <c r="R2" i="27"/>
  <c r="S2" i="27"/>
  <c r="T2" i="27"/>
  <c r="U2" i="27"/>
  <c r="W2" i="27"/>
  <c r="X2" i="27"/>
  <c r="Y2" i="27"/>
  <c r="Z2" i="27"/>
  <c r="AA2" i="27"/>
  <c r="AB2" i="27"/>
  <c r="AC2" i="27"/>
  <c r="AE2" i="27"/>
  <c r="AG2" i="27"/>
  <c r="AH2" i="27"/>
  <c r="AI2" i="27"/>
  <c r="AJ2" i="27"/>
  <c r="AK2" i="27"/>
  <c r="AL2" i="27"/>
  <c r="AN2" i="27"/>
  <c r="AO2" i="27"/>
  <c r="AP2" i="27"/>
  <c r="AQ2" i="27"/>
  <c r="AS2" i="27"/>
  <c r="AU2" i="27"/>
  <c r="AV2" i="27"/>
  <c r="AW2" i="27"/>
  <c r="AX2" i="27"/>
  <c r="AY2" i="27"/>
  <c r="AZ2" i="27"/>
  <c r="BA2" i="27"/>
  <c r="BB2" i="27"/>
  <c r="BC2" i="27"/>
  <c r="BD2" i="27"/>
  <c r="BE2" i="27"/>
  <c r="BF2" i="27"/>
  <c r="BG2" i="27"/>
  <c r="BH2" i="27"/>
  <c r="BI2" i="27"/>
  <c r="BJ2" i="27"/>
  <c r="BK2" i="27"/>
  <c r="BL2" i="27"/>
  <c r="BM2" i="27"/>
  <c r="BN2" i="27"/>
  <c r="BO2" i="27"/>
  <c r="BP2" i="27"/>
  <c r="BQ2" i="27"/>
  <c r="BR2" i="27"/>
  <c r="BS2" i="27"/>
  <c r="BT2" i="27"/>
  <c r="BU2" i="27"/>
  <c r="BV2" i="27"/>
  <c r="BW2" i="27"/>
  <c r="BX2" i="27"/>
  <c r="BY2" i="27"/>
  <c r="BZ2" i="27"/>
  <c r="CA2" i="27"/>
  <c r="CB2" i="27"/>
  <c r="B2" i="27"/>
  <c r="B8" i="27"/>
  <c r="C8" i="27"/>
  <c r="D8" i="27"/>
  <c r="E8" i="27"/>
  <c r="F8" i="27"/>
  <c r="G8" i="27"/>
  <c r="H8" i="27"/>
  <c r="A8" i="27"/>
  <c r="I7" i="27"/>
  <c r="H7" i="27"/>
  <c r="G7" i="27"/>
  <c r="F7" i="27"/>
  <c r="E7" i="27"/>
  <c r="D7" i="27"/>
  <c r="C7" i="27"/>
  <c r="B7" i="27"/>
  <c r="A7" i="27"/>
  <c r="CB1" i="27"/>
  <c r="CA1" i="27"/>
  <c r="BZ1" i="27"/>
  <c r="BY1" i="27"/>
  <c r="BX1" i="27"/>
  <c r="BW1" i="27"/>
  <c r="BV1" i="27"/>
  <c r="BU1" i="27"/>
  <c r="BT1" i="27"/>
  <c r="BS1" i="27"/>
  <c r="BR1" i="27"/>
  <c r="BQ1" i="27"/>
  <c r="BP1" i="27"/>
  <c r="BO1" i="27"/>
  <c r="BN1" i="27"/>
  <c r="BM1" i="27"/>
  <c r="BL1" i="27"/>
  <c r="BK1" i="27"/>
  <c r="BJ1" i="27"/>
  <c r="BI1" i="27"/>
  <c r="BH1" i="27"/>
  <c r="BG1" i="27"/>
  <c r="BF1" i="27"/>
  <c r="BE1" i="27"/>
  <c r="BD1" i="27"/>
  <c r="BC1" i="27"/>
  <c r="BB1" i="27"/>
  <c r="BA1" i="27"/>
  <c r="AZ1" i="27"/>
  <c r="AY1" i="27"/>
  <c r="AW1" i="27"/>
  <c r="AV1" i="27"/>
  <c r="AU1" i="27"/>
  <c r="AS1" i="27"/>
  <c r="AQ1" i="27"/>
  <c r="AP1" i="27"/>
  <c r="AO1" i="27"/>
  <c r="AN1" i="27"/>
  <c r="AL1" i="27"/>
  <c r="AK1" i="27"/>
  <c r="AJ1" i="27"/>
  <c r="AH1" i="27"/>
  <c r="AG1" i="27"/>
  <c r="AE1" i="27"/>
  <c r="AC1" i="27"/>
  <c r="AB1" i="27"/>
  <c r="AA1" i="27"/>
  <c r="Z1" i="27"/>
  <c r="Y1" i="27"/>
  <c r="X1" i="27"/>
  <c r="W1" i="27"/>
  <c r="V1" i="27"/>
  <c r="U1" i="27"/>
  <c r="T1" i="27"/>
  <c r="S1" i="27"/>
  <c r="R1" i="27"/>
  <c r="Q1" i="27"/>
  <c r="O1" i="27"/>
  <c r="N1" i="27"/>
  <c r="M1" i="27"/>
  <c r="L1" i="27"/>
  <c r="K1" i="27"/>
  <c r="J1" i="27"/>
  <c r="H1" i="27"/>
  <c r="G1" i="27"/>
  <c r="F1" i="27"/>
  <c r="E1" i="27"/>
  <c r="D1" i="27"/>
  <c r="C1" i="27"/>
  <c r="B1" i="27"/>
  <c r="C2" i="26" l="1"/>
  <c r="D2" i="26"/>
  <c r="E2" i="26"/>
  <c r="F2" i="26"/>
  <c r="G2" i="26"/>
  <c r="J2" i="26"/>
  <c r="K2" i="26"/>
  <c r="L2" i="26"/>
  <c r="M2" i="26"/>
  <c r="N2" i="26"/>
  <c r="O2" i="26"/>
  <c r="R2" i="26"/>
  <c r="S2" i="26"/>
  <c r="T2" i="26"/>
  <c r="V2" i="26"/>
  <c r="W2" i="26"/>
  <c r="X2" i="26"/>
  <c r="Y2" i="26"/>
  <c r="Z2" i="26"/>
  <c r="AA2" i="26"/>
  <c r="AB2" i="26"/>
  <c r="AC2" i="26"/>
  <c r="AE2" i="26"/>
  <c r="AG2" i="26"/>
  <c r="AH2" i="26"/>
  <c r="AI2" i="26"/>
  <c r="AJ2" i="26"/>
  <c r="AK2" i="26"/>
  <c r="AL2" i="26"/>
  <c r="AN2" i="26"/>
  <c r="AO2" i="26"/>
  <c r="AP2" i="26"/>
  <c r="AQ2" i="26"/>
  <c r="AS2" i="26"/>
  <c r="AU2" i="26"/>
  <c r="AV2" i="26"/>
  <c r="AW2" i="26"/>
  <c r="AX2" i="26"/>
  <c r="AY2" i="26"/>
  <c r="AZ2" i="26"/>
  <c r="BA2" i="26"/>
  <c r="BB2" i="26"/>
  <c r="BC2" i="26"/>
  <c r="BD2" i="26"/>
  <c r="BE2" i="26"/>
  <c r="BF2" i="26"/>
  <c r="BG2" i="26"/>
  <c r="BH2" i="26"/>
  <c r="BI2" i="26"/>
  <c r="BJ2" i="26"/>
  <c r="BK2" i="26"/>
  <c r="BL2" i="26"/>
  <c r="BM2" i="26"/>
  <c r="BN2" i="26"/>
  <c r="BO2" i="26"/>
  <c r="BP2" i="26"/>
  <c r="BQ2" i="26"/>
  <c r="BR2" i="26"/>
  <c r="BS2" i="26"/>
  <c r="BT2" i="26"/>
  <c r="BU2" i="26"/>
  <c r="BV2" i="26"/>
  <c r="BW2" i="26"/>
  <c r="BX2" i="26"/>
  <c r="BY2" i="26"/>
  <c r="BZ2" i="26"/>
  <c r="CA2" i="26"/>
  <c r="CB2" i="26"/>
  <c r="B2" i="26"/>
  <c r="B8" i="26"/>
  <c r="C8" i="26"/>
  <c r="D8" i="26"/>
  <c r="E8" i="26"/>
  <c r="F8" i="26"/>
  <c r="G8" i="26"/>
  <c r="H8" i="26"/>
  <c r="A8" i="26"/>
  <c r="I7" i="26"/>
  <c r="H7" i="26"/>
  <c r="G7" i="26"/>
  <c r="F7" i="26"/>
  <c r="E7" i="26"/>
  <c r="D7" i="26"/>
  <c r="C7" i="26"/>
  <c r="B7" i="26"/>
  <c r="A7" i="26"/>
  <c r="CB1" i="26"/>
  <c r="CA1" i="26"/>
  <c r="BZ1" i="26"/>
  <c r="BY1" i="26"/>
  <c r="BX1" i="26"/>
  <c r="BW1" i="26"/>
  <c r="BV1" i="26"/>
  <c r="BU1" i="26"/>
  <c r="BT1" i="26"/>
  <c r="BS1" i="26"/>
  <c r="BR1" i="26"/>
  <c r="BQ1" i="26"/>
  <c r="BP1" i="26"/>
  <c r="BO1" i="26"/>
  <c r="BN1" i="26"/>
  <c r="BM1" i="26"/>
  <c r="BL1" i="26"/>
  <c r="BK1" i="26"/>
  <c r="BJ1" i="26"/>
  <c r="BI1" i="26"/>
  <c r="BH1" i="26"/>
  <c r="BG1" i="26"/>
  <c r="BF1" i="26"/>
  <c r="BE1" i="26"/>
  <c r="BD1" i="26"/>
  <c r="BC1" i="26"/>
  <c r="BB1" i="26"/>
  <c r="BA1" i="26"/>
  <c r="AZ1" i="26"/>
  <c r="AY1" i="26"/>
  <c r="AW1" i="26"/>
  <c r="AV1" i="26"/>
  <c r="AU1" i="26"/>
  <c r="AS1" i="26"/>
  <c r="AQ1" i="26"/>
  <c r="AP1" i="26"/>
  <c r="AO1" i="26"/>
  <c r="AN1" i="26"/>
  <c r="AL1" i="26"/>
  <c r="AK1" i="26"/>
  <c r="AJ1" i="26"/>
  <c r="AH1" i="26"/>
  <c r="AG1" i="26"/>
  <c r="AE1" i="26"/>
  <c r="AC1" i="26"/>
  <c r="AB1" i="26"/>
  <c r="AA1" i="26"/>
  <c r="Z1" i="26"/>
  <c r="Y1" i="26"/>
  <c r="X1" i="26"/>
  <c r="W1" i="26"/>
  <c r="V1" i="26"/>
  <c r="U1" i="26"/>
  <c r="T1" i="26"/>
  <c r="S1" i="26"/>
  <c r="R1" i="26"/>
  <c r="Q1" i="26"/>
  <c r="O1" i="26"/>
  <c r="N1" i="26"/>
  <c r="M1" i="26"/>
  <c r="L1" i="26"/>
  <c r="K1" i="26"/>
  <c r="J1" i="26"/>
  <c r="H1" i="26"/>
  <c r="G1" i="26"/>
  <c r="F1" i="26"/>
  <c r="E1" i="26"/>
  <c r="D1" i="26"/>
  <c r="C1" i="26"/>
  <c r="B1" i="26"/>
  <c r="B8" i="25"/>
  <c r="C8" i="25"/>
  <c r="D8" i="25"/>
  <c r="E8" i="25"/>
  <c r="F8" i="25"/>
  <c r="G8" i="25"/>
  <c r="H8" i="25"/>
  <c r="A8" i="25"/>
  <c r="C2" i="25"/>
  <c r="D2" i="25"/>
  <c r="E2" i="25"/>
  <c r="F2" i="25"/>
  <c r="G2" i="25"/>
  <c r="H2" i="25"/>
  <c r="J2" i="25"/>
  <c r="K2" i="25"/>
  <c r="L2" i="25"/>
  <c r="M2" i="25"/>
  <c r="N2" i="25"/>
  <c r="Q2" i="25"/>
  <c r="R2" i="25"/>
  <c r="S2" i="25"/>
  <c r="T2" i="25"/>
  <c r="U2" i="25"/>
  <c r="V2" i="25"/>
  <c r="W2" i="25"/>
  <c r="X2" i="25"/>
  <c r="Y2" i="25"/>
  <c r="Z2" i="25"/>
  <c r="AA2" i="25"/>
  <c r="AB2" i="25"/>
  <c r="AC2" i="25"/>
  <c r="AE2" i="25"/>
  <c r="AG2" i="25"/>
  <c r="AH2" i="25"/>
  <c r="AI2" i="25"/>
  <c r="AJ2" i="25"/>
  <c r="AK2" i="25"/>
  <c r="AL2" i="25"/>
  <c r="AN2" i="25"/>
  <c r="AO2" i="25"/>
  <c r="AP2" i="25"/>
  <c r="AQ2" i="25"/>
  <c r="AS2" i="25"/>
  <c r="AU2" i="25"/>
  <c r="AV2" i="25"/>
  <c r="AW2" i="25"/>
  <c r="AX2" i="25"/>
  <c r="AY2" i="25"/>
  <c r="AZ2" i="25"/>
  <c r="BA2" i="25"/>
  <c r="BB2" i="25"/>
  <c r="BC2" i="25"/>
  <c r="BD2" i="25"/>
  <c r="BE2" i="25"/>
  <c r="BF2" i="25"/>
  <c r="BG2" i="25"/>
  <c r="BH2" i="25"/>
  <c r="BI2" i="25"/>
  <c r="BJ2" i="25"/>
  <c r="BK2" i="25"/>
  <c r="BL2" i="25"/>
  <c r="BM2" i="25"/>
  <c r="BN2" i="25"/>
  <c r="BO2" i="25"/>
  <c r="BP2" i="25"/>
  <c r="BQ2" i="25"/>
  <c r="BR2" i="25"/>
  <c r="BS2" i="25"/>
  <c r="BT2" i="25"/>
  <c r="BU2" i="25"/>
  <c r="BV2" i="25"/>
  <c r="BW2" i="25"/>
  <c r="BX2" i="25"/>
  <c r="BY2" i="25"/>
  <c r="BZ2" i="25"/>
  <c r="CA2" i="25"/>
  <c r="CB2" i="25"/>
  <c r="B2" i="25"/>
  <c r="I7" i="25"/>
  <c r="H7" i="25"/>
  <c r="G7" i="25"/>
  <c r="F7" i="25"/>
  <c r="E7" i="25"/>
  <c r="D7" i="25"/>
  <c r="C7" i="25"/>
  <c r="B7" i="25"/>
  <c r="A7" i="25"/>
  <c r="CB1" i="25"/>
  <c r="CA1" i="25"/>
  <c r="BZ1" i="25"/>
  <c r="BY1" i="25"/>
  <c r="BX1" i="25"/>
  <c r="BW1" i="25"/>
  <c r="BV1" i="25"/>
  <c r="BU1" i="25"/>
  <c r="BT1" i="25"/>
  <c r="BS1" i="25"/>
  <c r="BR1" i="25"/>
  <c r="BQ1" i="25"/>
  <c r="BP1" i="25"/>
  <c r="BO1" i="25"/>
  <c r="BN1" i="25"/>
  <c r="BM1" i="25"/>
  <c r="BL1" i="25"/>
  <c r="BK1" i="25"/>
  <c r="BJ1" i="25"/>
  <c r="BI1" i="25"/>
  <c r="BH1" i="25"/>
  <c r="BG1" i="25"/>
  <c r="BF1" i="25"/>
  <c r="BE1" i="25"/>
  <c r="BD1" i="25"/>
  <c r="BC1" i="25"/>
  <c r="BB1" i="25"/>
  <c r="BA1" i="25"/>
  <c r="AZ1" i="25"/>
  <c r="AY1" i="25"/>
  <c r="AW1" i="25"/>
  <c r="AV1" i="25"/>
  <c r="AU1" i="25"/>
  <c r="AS1" i="25"/>
  <c r="AQ1" i="25"/>
  <c r="AP1" i="25"/>
  <c r="AO1" i="25"/>
  <c r="AN1" i="25"/>
  <c r="AL1" i="25"/>
  <c r="AK1" i="25"/>
  <c r="AJ1" i="25"/>
  <c r="AH1" i="25"/>
  <c r="AG1" i="25"/>
  <c r="AE1" i="25"/>
  <c r="AC1" i="25"/>
  <c r="AB1" i="25"/>
  <c r="AA1" i="25"/>
  <c r="Z1" i="25"/>
  <c r="Y1" i="25"/>
  <c r="X1" i="25"/>
  <c r="W1" i="25"/>
  <c r="V1" i="25"/>
  <c r="U1" i="25"/>
  <c r="T1" i="25"/>
  <c r="S1" i="25"/>
  <c r="R1" i="25"/>
  <c r="Q1" i="25"/>
  <c r="O1" i="25"/>
  <c r="N1" i="25"/>
  <c r="M1" i="25"/>
  <c r="L1" i="25"/>
  <c r="K1" i="25"/>
  <c r="J1" i="25"/>
  <c r="H1" i="25"/>
  <c r="G1" i="25"/>
  <c r="F1" i="25"/>
  <c r="E1" i="25"/>
  <c r="D1" i="25"/>
  <c r="C1" i="25"/>
  <c r="B1" i="25"/>
  <c r="B8" i="24"/>
  <c r="C8" i="24"/>
  <c r="D8" i="24"/>
  <c r="E8" i="24"/>
  <c r="F8" i="24"/>
  <c r="G8" i="24"/>
  <c r="H8" i="24"/>
  <c r="A8" i="24"/>
  <c r="C2" i="24"/>
  <c r="D2" i="24"/>
  <c r="E2" i="24"/>
  <c r="F2" i="24"/>
  <c r="G2" i="24"/>
  <c r="H2" i="24"/>
  <c r="J2" i="24"/>
  <c r="K2" i="24"/>
  <c r="L2" i="24"/>
  <c r="M2" i="24"/>
  <c r="N2" i="24"/>
  <c r="O2" i="24"/>
  <c r="Q2" i="24"/>
  <c r="R2" i="24"/>
  <c r="S2" i="24"/>
  <c r="T2" i="24"/>
  <c r="U2" i="24"/>
  <c r="V2" i="24"/>
  <c r="W2" i="24"/>
  <c r="X2" i="24"/>
  <c r="Y2" i="24"/>
  <c r="Z2" i="24"/>
  <c r="AA2" i="24"/>
  <c r="AB2" i="24"/>
  <c r="AC2" i="24"/>
  <c r="AE2" i="24"/>
  <c r="AG2" i="24"/>
  <c r="AH2" i="24"/>
  <c r="AI2" i="24"/>
  <c r="AJ2" i="24"/>
  <c r="AK2" i="24"/>
  <c r="AL2" i="24"/>
  <c r="AN2" i="24"/>
  <c r="AO2" i="24"/>
  <c r="AP2" i="24"/>
  <c r="AQ2" i="24"/>
  <c r="AS2" i="24"/>
  <c r="AU2" i="24"/>
  <c r="AV2" i="24"/>
  <c r="AW2" i="24"/>
  <c r="AX2" i="24"/>
  <c r="AY2" i="24"/>
  <c r="AZ2" i="24"/>
  <c r="BA2" i="24"/>
  <c r="BB2" i="24"/>
  <c r="BC2" i="24"/>
  <c r="BD2" i="24"/>
  <c r="BE2" i="24"/>
  <c r="BF2" i="24"/>
  <c r="BG2" i="24"/>
  <c r="BH2" i="24"/>
  <c r="BI2" i="24"/>
  <c r="BJ2" i="24"/>
  <c r="BK2" i="24"/>
  <c r="BL2" i="24"/>
  <c r="BM2" i="24"/>
  <c r="BN2" i="24"/>
  <c r="BO2" i="24"/>
  <c r="BP2" i="24"/>
  <c r="BQ2" i="24"/>
  <c r="BR2" i="24"/>
  <c r="BS2" i="24"/>
  <c r="BT2" i="24"/>
  <c r="BU2" i="24"/>
  <c r="BV2" i="24"/>
  <c r="BW2" i="24"/>
  <c r="BX2" i="24"/>
  <c r="BY2" i="24"/>
  <c r="BZ2" i="24"/>
  <c r="CA2" i="24"/>
  <c r="CB2" i="24"/>
  <c r="B2" i="24"/>
  <c r="I7" i="24" l="1"/>
  <c r="H7" i="24"/>
  <c r="G7" i="24"/>
  <c r="F7" i="24"/>
  <c r="E7" i="24"/>
  <c r="D7" i="24"/>
  <c r="C7" i="24"/>
  <c r="B7" i="24"/>
  <c r="A7" i="24"/>
  <c r="CB1" i="24"/>
  <c r="CA1" i="24"/>
  <c r="BZ1" i="24"/>
  <c r="BY1" i="24"/>
  <c r="BX1" i="24"/>
  <c r="BW1" i="24"/>
  <c r="BV1" i="24"/>
  <c r="BU1" i="24"/>
  <c r="BT1" i="24"/>
  <c r="BS1" i="24"/>
  <c r="BR1" i="24"/>
  <c r="BQ1" i="24"/>
  <c r="BP1" i="24"/>
  <c r="BO1" i="24"/>
  <c r="BN1" i="24"/>
  <c r="BM1" i="24"/>
  <c r="BL1" i="24"/>
  <c r="BK1" i="24"/>
  <c r="BJ1" i="24"/>
  <c r="BI1" i="24"/>
  <c r="BH1" i="24"/>
  <c r="BG1" i="24"/>
  <c r="BF1" i="24"/>
  <c r="BE1" i="24"/>
  <c r="BD1" i="24"/>
  <c r="BC1" i="24"/>
  <c r="BB1" i="24"/>
  <c r="BA1" i="24"/>
  <c r="AZ1" i="24"/>
  <c r="AY1" i="24"/>
  <c r="AW1" i="24"/>
  <c r="AV1" i="24"/>
  <c r="AU1" i="24"/>
  <c r="AS1" i="24"/>
  <c r="AQ1" i="24"/>
  <c r="AP1" i="24"/>
  <c r="AO1" i="24"/>
  <c r="AN1" i="24"/>
  <c r="AL1" i="24"/>
  <c r="AK1" i="24"/>
  <c r="AJ1" i="24"/>
  <c r="AH1" i="24"/>
  <c r="AG1" i="24"/>
  <c r="AE1" i="24"/>
  <c r="AC1" i="24"/>
  <c r="AB1" i="24"/>
  <c r="AA1" i="24"/>
  <c r="Z1" i="24"/>
  <c r="Y1" i="24"/>
  <c r="X1" i="24"/>
  <c r="W1" i="24"/>
  <c r="V1" i="24"/>
  <c r="U1" i="24"/>
  <c r="T1" i="24"/>
  <c r="S1" i="24"/>
  <c r="R1" i="24"/>
  <c r="Q1" i="24"/>
  <c r="O1" i="24"/>
  <c r="N1" i="24"/>
  <c r="M1" i="24"/>
  <c r="L1" i="24"/>
  <c r="K1" i="24"/>
  <c r="J1" i="24"/>
  <c r="H1" i="24"/>
  <c r="G1" i="24"/>
  <c r="F1" i="24"/>
  <c r="E1" i="24"/>
  <c r="D1" i="24"/>
  <c r="C1" i="24"/>
  <c r="B1" i="24"/>
  <c r="AL1" i="23"/>
  <c r="AL2" i="23"/>
  <c r="AL1" i="22"/>
  <c r="AL2" i="22"/>
  <c r="AL1" i="21"/>
  <c r="AL2" i="21"/>
  <c r="AL1" i="20"/>
  <c r="AL2" i="20"/>
  <c r="AL1" i="19"/>
  <c r="AL2" i="19"/>
  <c r="AL1" i="18"/>
  <c r="AL2" i="18"/>
  <c r="AL1" i="17"/>
  <c r="AL2" i="17"/>
  <c r="AL1" i="16"/>
  <c r="AL2" i="16"/>
  <c r="AL1" i="15"/>
  <c r="AL2" i="15"/>
  <c r="AL1" i="14"/>
  <c r="AL2" i="14"/>
  <c r="AL1" i="13"/>
  <c r="AL2" i="13"/>
  <c r="AL1" i="12"/>
  <c r="AL1" i="11"/>
  <c r="AL2" i="11"/>
  <c r="AL1" i="9"/>
  <c r="AL2" i="9"/>
  <c r="AL1" i="8"/>
  <c r="AL2" i="8"/>
  <c r="AL1" i="7"/>
  <c r="AL2" i="7"/>
  <c r="AL1" i="5"/>
  <c r="AL2" i="5"/>
  <c r="AL1" i="4"/>
  <c r="AL2" i="4"/>
  <c r="AL1" i="2"/>
  <c r="AL2" i="2"/>
  <c r="AZ27" i="1"/>
  <c r="AZ11" i="1"/>
  <c r="AL2" i="12" s="1"/>
  <c r="V2" i="27"/>
  <c r="H2" i="27"/>
  <c r="X27" i="1"/>
  <c r="Y27" i="1"/>
  <c r="Z27" i="1"/>
  <c r="AA27" i="1"/>
  <c r="AB27" i="1"/>
  <c r="AF27" i="1"/>
  <c r="AH27" i="1"/>
  <c r="AK27" i="1"/>
  <c r="AL27" i="1"/>
  <c r="AN27" i="1"/>
  <c r="AO27" i="1"/>
  <c r="AP27" i="1"/>
  <c r="AQ27" i="1"/>
  <c r="AS27" i="1"/>
  <c r="AU27" i="1"/>
  <c r="AV27" i="1"/>
  <c r="AX27" i="1"/>
  <c r="AY27" i="1"/>
  <c r="BB27" i="1"/>
  <c r="BC27" i="1"/>
  <c r="BD27" i="1"/>
  <c r="BG27" i="1"/>
  <c r="BI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L27" i="1"/>
  <c r="CM27" i="1"/>
  <c r="CN27" i="1"/>
  <c r="CO27" i="1"/>
  <c r="CP27" i="1"/>
  <c r="U27" i="1"/>
  <c r="T27" i="1"/>
  <c r="S27" i="1"/>
  <c r="R27" i="1"/>
  <c r="P27" i="1"/>
  <c r="E27" i="1"/>
  <c r="F27" i="1"/>
  <c r="I26" i="1"/>
  <c r="I8" i="27" s="1"/>
  <c r="J26" i="1"/>
  <c r="L10" i="1"/>
  <c r="N10" i="1"/>
  <c r="I20" i="1"/>
  <c r="I8" i="26" s="1"/>
  <c r="AM3" i="26" s="1"/>
  <c r="I18" i="1"/>
  <c r="I8" i="25" s="1"/>
  <c r="AM3" i="25" s="1"/>
  <c r="I10" i="1"/>
  <c r="I8" i="24" s="1"/>
  <c r="AM3" i="24" s="1"/>
  <c r="AJ22" i="1"/>
  <c r="AE20" i="1"/>
  <c r="Q2" i="26" s="1"/>
  <c r="AI20" i="1"/>
  <c r="U2" i="26" s="1"/>
  <c r="H2" i="26"/>
  <c r="AC18" i="1"/>
  <c r="O2" i="25" s="1"/>
  <c r="BJ17" i="1"/>
  <c r="AJ17" i="1"/>
  <c r="BE16" i="1"/>
  <c r="AE14" i="1"/>
  <c r="AG14" i="1"/>
  <c r="AM27" i="1"/>
  <c r="BJ13" i="1"/>
  <c r="AJ13" i="1"/>
  <c r="AG13" i="1"/>
  <c r="BJ12" i="1"/>
  <c r="AE12" i="1"/>
  <c r="AJ12" i="1"/>
  <c r="CK12" i="1"/>
  <c r="CK27" i="1" s="1"/>
  <c r="AW11" i="1"/>
  <c r="AW27" i="1" s="1"/>
  <c r="AG11" i="1"/>
  <c r="Q11" i="1"/>
  <c r="Q27" i="1" s="1"/>
  <c r="BE9" i="1"/>
  <c r="BE27" i="1" s="1"/>
  <c r="BJ8" i="1"/>
  <c r="BJ27" i="1" s="1"/>
  <c r="V7" i="1"/>
  <c r="AG4" i="1"/>
  <c r="AG27" i="1" s="1"/>
  <c r="AJ4" i="1"/>
  <c r="AJ27" i="1" s="1"/>
  <c r="Q2" i="2"/>
  <c r="H2" i="2"/>
  <c r="AM4" i="25" l="1"/>
  <c r="AM5" i="26"/>
  <c r="AM4" i="24"/>
  <c r="AM4" i="26"/>
  <c r="AM3" i="27"/>
  <c r="AM4" i="27"/>
  <c r="AM5" i="27"/>
  <c r="AM5" i="25"/>
  <c r="AM5" i="24"/>
  <c r="AT3" i="27"/>
  <c r="AT4" i="27"/>
  <c r="AT5" i="27"/>
  <c r="P3" i="24"/>
  <c r="AT5" i="24"/>
  <c r="AT4" i="24"/>
  <c r="AT3" i="24"/>
  <c r="P4" i="25"/>
  <c r="AT3" i="25"/>
  <c r="AT5" i="25"/>
  <c r="AT4" i="25"/>
  <c r="P3" i="26"/>
  <c r="AT3" i="26"/>
  <c r="AT5" i="26"/>
  <c r="AT4" i="26"/>
  <c r="P5" i="26"/>
  <c r="P3" i="27"/>
  <c r="P4" i="27"/>
  <c r="P5" i="27"/>
  <c r="P5" i="24"/>
  <c r="P4" i="24"/>
  <c r="AR4" i="25"/>
  <c r="P3" i="25"/>
  <c r="P5" i="25"/>
  <c r="P4" i="26"/>
  <c r="AF5" i="24"/>
  <c r="AR3" i="24"/>
  <c r="AF3" i="26"/>
  <c r="AR3" i="26"/>
  <c r="AR3" i="27"/>
  <c r="AR4" i="27"/>
  <c r="AR5" i="27"/>
  <c r="AR5" i="26"/>
  <c r="AR4" i="24"/>
  <c r="AR4" i="26"/>
  <c r="AF4" i="25"/>
  <c r="AR3" i="25"/>
  <c r="AR5" i="25"/>
  <c r="AR5" i="24"/>
  <c r="AF4" i="24"/>
  <c r="AF3" i="27"/>
  <c r="AF4" i="27"/>
  <c r="AF5" i="27"/>
  <c r="AF5" i="25"/>
  <c r="AF5" i="26"/>
  <c r="AD3" i="24"/>
  <c r="AF3" i="24"/>
  <c r="AD4" i="25"/>
  <c r="AF3" i="25"/>
  <c r="AF4" i="26"/>
  <c r="AG3" i="26"/>
  <c r="AD3" i="26"/>
  <c r="AD4" i="24"/>
  <c r="AD5" i="25"/>
  <c r="AD5" i="24"/>
  <c r="AD5" i="26"/>
  <c r="AD3" i="27"/>
  <c r="AD4" i="27"/>
  <c r="AD5" i="27"/>
  <c r="AV5" i="25"/>
  <c r="AD3" i="25"/>
  <c r="AD4" i="26"/>
  <c r="K10" i="1"/>
  <c r="U3" i="26"/>
  <c r="O5" i="25"/>
  <c r="O10" i="1"/>
  <c r="Q4" i="26"/>
  <c r="M10" i="1"/>
  <c r="H3" i="26"/>
  <c r="M3" i="24"/>
  <c r="M5" i="24"/>
  <c r="AC27" i="1"/>
  <c r="L4" i="25"/>
  <c r="BG4" i="25"/>
  <c r="BP3" i="25"/>
  <c r="BV4" i="25"/>
  <c r="D3" i="25"/>
  <c r="BU3" i="25"/>
  <c r="B3" i="25"/>
  <c r="Z4" i="25"/>
  <c r="AH5" i="25"/>
  <c r="AU3" i="25"/>
  <c r="AZ5" i="25"/>
  <c r="BI4" i="25"/>
  <c r="E4" i="25"/>
  <c r="S4" i="25"/>
  <c r="E3" i="26"/>
  <c r="L4" i="26"/>
  <c r="CB4" i="26"/>
  <c r="AV3" i="26"/>
  <c r="BJ4" i="26"/>
  <c r="BP5" i="26"/>
  <c r="BZ3" i="26"/>
  <c r="G3" i="26"/>
  <c r="BE4" i="26"/>
  <c r="BS4" i="26"/>
  <c r="BY4" i="26"/>
  <c r="F4" i="26"/>
  <c r="AY4" i="26"/>
  <c r="AO5" i="26"/>
  <c r="BC5" i="26"/>
  <c r="F4" i="24"/>
  <c r="BY4" i="24"/>
  <c r="BQ3" i="24"/>
  <c r="BJ4" i="24"/>
  <c r="BB3" i="24"/>
  <c r="AV4" i="24"/>
  <c r="AK3" i="24"/>
  <c r="AB4" i="24"/>
  <c r="T3" i="24"/>
  <c r="C4" i="24"/>
  <c r="BV4" i="24"/>
  <c r="BN3" i="24"/>
  <c r="BH4" i="24"/>
  <c r="AZ3" i="24"/>
  <c r="CA3" i="24"/>
  <c r="BW4" i="24"/>
  <c r="AU5" i="24"/>
  <c r="BZ4" i="25"/>
  <c r="AN3" i="25"/>
  <c r="AW5" i="25"/>
  <c r="BO5" i="25"/>
  <c r="AS4" i="25"/>
  <c r="BU5" i="25"/>
  <c r="Q3" i="25"/>
  <c r="BN3" i="25"/>
  <c r="R5" i="25"/>
  <c r="BL3" i="25"/>
  <c r="BF3" i="25"/>
  <c r="BI3" i="25"/>
  <c r="AO3" i="24"/>
  <c r="BA5" i="24"/>
  <c r="AQ5" i="24"/>
  <c r="CA5" i="26"/>
  <c r="AI5" i="24"/>
  <c r="BE5" i="24"/>
  <c r="BS3" i="24"/>
  <c r="AV5" i="24"/>
  <c r="AE5" i="26"/>
  <c r="N3" i="26"/>
  <c r="AC5" i="24"/>
  <c r="BG4" i="24"/>
  <c r="T4" i="25"/>
  <c r="AI3" i="25"/>
  <c r="BJ3" i="25"/>
  <c r="AH3" i="25"/>
  <c r="BM5" i="25"/>
  <c r="BJ5" i="25"/>
  <c r="Y5" i="25"/>
  <c r="BW3" i="25"/>
  <c r="AY4" i="25"/>
  <c r="BH3" i="25"/>
  <c r="BN4" i="25"/>
  <c r="V3" i="25"/>
  <c r="BM3" i="25"/>
  <c r="CA4" i="25"/>
  <c r="H4" i="25"/>
  <c r="X5" i="25"/>
  <c r="AJ3" i="25"/>
  <c r="AP5" i="25"/>
  <c r="BA4" i="25"/>
  <c r="N4" i="25"/>
  <c r="BE4" i="25"/>
  <c r="BV4" i="26"/>
  <c r="C4" i="26"/>
  <c r="L3" i="26"/>
  <c r="BL4" i="26"/>
  <c r="AK3" i="26"/>
  <c r="BB4" i="26"/>
  <c r="BH5" i="26"/>
  <c r="BR3" i="26"/>
  <c r="BX4" i="26"/>
  <c r="AW4" i="26"/>
  <c r="BK4" i="26"/>
  <c r="BQ4" i="26"/>
  <c r="BP4" i="26"/>
  <c r="AO4" i="26"/>
  <c r="V5" i="26"/>
  <c r="AJ5" i="26"/>
  <c r="O4" i="24"/>
  <c r="F3" i="24"/>
  <c r="BY3" i="24"/>
  <c r="BR4" i="24"/>
  <c r="BJ3" i="24"/>
  <c r="BD4" i="24"/>
  <c r="AV3" i="24"/>
  <c r="AL4" i="24"/>
  <c r="AB3" i="24"/>
  <c r="L4" i="24"/>
  <c r="C3" i="24"/>
  <c r="BV3" i="24"/>
  <c r="BP4" i="24"/>
  <c r="BH3" i="24"/>
  <c r="V4" i="24"/>
  <c r="D5" i="24"/>
  <c r="CA5" i="24"/>
  <c r="BJ4" i="25"/>
  <c r="BF5" i="25"/>
  <c r="AB5" i="25"/>
  <c r="BW5" i="25"/>
  <c r="AA4" i="25"/>
  <c r="BE5" i="25"/>
  <c r="BR4" i="25"/>
  <c r="AS3" i="25"/>
  <c r="Z5" i="25"/>
  <c r="AK3" i="25"/>
  <c r="BQ5" i="26"/>
  <c r="BQ3" i="25"/>
  <c r="AY4" i="24"/>
  <c r="BY5" i="24"/>
  <c r="BU5" i="24"/>
  <c r="O5" i="24"/>
  <c r="BD5" i="25"/>
  <c r="AS5" i="24"/>
  <c r="H4" i="24"/>
  <c r="CA4" i="24"/>
  <c r="BD5" i="24"/>
  <c r="AO3" i="26"/>
  <c r="AN5" i="24"/>
  <c r="AH5" i="24"/>
  <c r="BU5" i="26"/>
  <c r="AH5" i="26"/>
  <c r="BY3" i="26"/>
  <c r="AQ3" i="26"/>
  <c r="F3" i="26"/>
  <c r="BL5" i="26"/>
  <c r="AS5" i="26"/>
  <c r="S5" i="26"/>
  <c r="X5" i="26"/>
  <c r="CB5" i="26"/>
  <c r="L5" i="26"/>
  <c r="BM5" i="26"/>
  <c r="AB5" i="26"/>
  <c r="BU3" i="26"/>
  <c r="AL3" i="26"/>
  <c r="B3" i="26"/>
  <c r="BJ5" i="26"/>
  <c r="AN5" i="26"/>
  <c r="BQ3" i="26"/>
  <c r="BF5" i="26"/>
  <c r="BE5" i="26"/>
  <c r="T5" i="26"/>
  <c r="BM3" i="26"/>
  <c r="AB3" i="26"/>
  <c r="BZ5" i="26"/>
  <c r="BD5" i="26"/>
  <c r="AI5" i="26"/>
  <c r="J5" i="26"/>
  <c r="AQ5" i="26"/>
  <c r="BA5" i="26"/>
  <c r="O5" i="26"/>
  <c r="BI3" i="26"/>
  <c r="X3" i="26"/>
  <c r="BV5" i="26"/>
  <c r="BB5" i="26"/>
  <c r="AC5" i="26"/>
  <c r="G5" i="26"/>
  <c r="AW5" i="26"/>
  <c r="K5" i="26"/>
  <c r="BE3" i="26"/>
  <c r="T3" i="26"/>
  <c r="BT5" i="26"/>
  <c r="AZ3" i="26"/>
  <c r="AA5" i="26"/>
  <c r="C5" i="26"/>
  <c r="F5" i="26"/>
  <c r="BA3" i="26"/>
  <c r="O3" i="26"/>
  <c r="BR5" i="26"/>
  <c r="AX5" i="26"/>
  <c r="Y5" i="26"/>
  <c r="BY5" i="26"/>
  <c r="AL5" i="26"/>
  <c r="B5" i="26"/>
  <c r="AW3" i="26"/>
  <c r="K3" i="26"/>
  <c r="BN5" i="26"/>
  <c r="AV5" i="26"/>
  <c r="BI5" i="26"/>
  <c r="AH3" i="26"/>
  <c r="AK5" i="26"/>
  <c r="BO3" i="25"/>
  <c r="AO4" i="25"/>
  <c r="AZ3" i="25"/>
  <c r="AX4" i="25"/>
  <c r="CB4" i="25"/>
  <c r="BE3" i="25"/>
  <c r="BK4" i="25"/>
  <c r="CC2" i="25"/>
  <c r="Z3" i="25"/>
  <c r="AG5" i="25"/>
  <c r="AQ4" i="25"/>
  <c r="W4" i="25"/>
  <c r="AW4" i="25"/>
  <c r="BN4" i="26"/>
  <c r="BV3" i="26"/>
  <c r="C3" i="26"/>
  <c r="AK4" i="26"/>
  <c r="AA3" i="26"/>
  <c r="AS4" i="26"/>
  <c r="AZ5" i="26"/>
  <c r="BJ3" i="26"/>
  <c r="BH4" i="26"/>
  <c r="AL4" i="26"/>
  <c r="BC4" i="26"/>
  <c r="BI4" i="26"/>
  <c r="AP4" i="26"/>
  <c r="AE4" i="26"/>
  <c r="D5" i="26"/>
  <c r="R5" i="26"/>
  <c r="X4" i="24"/>
  <c r="O3" i="24"/>
  <c r="G4" i="24"/>
  <c r="BZ4" i="24"/>
  <c r="BR3" i="24"/>
  <c r="BL4" i="24"/>
  <c r="BD3" i="24"/>
  <c r="AW4" i="24"/>
  <c r="AL3" i="24"/>
  <c r="U4" i="24"/>
  <c r="L3" i="24"/>
  <c r="E4" i="24"/>
  <c r="BX4" i="24"/>
  <c r="BP3" i="24"/>
  <c r="AJ5" i="24"/>
  <c r="AO5" i="24"/>
  <c r="AJ4" i="24"/>
  <c r="AX5" i="25"/>
  <c r="BN5" i="25"/>
  <c r="K5" i="25"/>
  <c r="CB5" i="25"/>
  <c r="J4" i="25"/>
  <c r="G4" i="25"/>
  <c r="BC5" i="25"/>
  <c r="J3" i="25"/>
  <c r="AJ5" i="25"/>
  <c r="G3" i="25"/>
  <c r="H5" i="26"/>
  <c r="BY3" i="25"/>
  <c r="BG5" i="24"/>
  <c r="E5" i="24"/>
  <c r="Z5" i="26"/>
  <c r="BI5" i="24"/>
  <c r="BL5" i="25"/>
  <c r="BB5" i="24"/>
  <c r="R5" i="24"/>
  <c r="AL5" i="24"/>
  <c r="BL5" i="24"/>
  <c r="AY5" i="26"/>
  <c r="BH3" i="26"/>
  <c r="AX5" i="24"/>
  <c r="BQ5" i="24"/>
  <c r="O3" i="25"/>
  <c r="AI27" i="1"/>
  <c r="BG3" i="25"/>
  <c r="AE4" i="25"/>
  <c r="AP3" i="25"/>
  <c r="AN4" i="25"/>
  <c r="BT4" i="25"/>
  <c r="AW3" i="25"/>
  <c r="AU4" i="25"/>
  <c r="BY5" i="25"/>
  <c r="F5" i="25"/>
  <c r="R3" i="25"/>
  <c r="W5" i="25"/>
  <c r="AH4" i="25"/>
  <c r="AG4" i="25"/>
  <c r="Y4" i="25"/>
  <c r="BF4" i="26"/>
  <c r="BN3" i="26"/>
  <c r="BT4" i="26"/>
  <c r="S4" i="26"/>
  <c r="S3" i="26"/>
  <c r="AI4" i="26"/>
  <c r="AP5" i="26"/>
  <c r="BB3" i="26"/>
  <c r="AZ4" i="26"/>
  <c r="AB4" i="26"/>
  <c r="AU4" i="26"/>
  <c r="BA4" i="26"/>
  <c r="W4" i="26"/>
  <c r="V4" i="26"/>
  <c r="BO3" i="26"/>
  <c r="CA3" i="26"/>
  <c r="AH4" i="24"/>
  <c r="X3" i="24"/>
  <c r="Q4" i="24"/>
  <c r="G3" i="24"/>
  <c r="BZ3" i="24"/>
  <c r="BT4" i="24"/>
  <c r="BL3" i="24"/>
  <c r="BE4" i="24"/>
  <c r="AW3" i="24"/>
  <c r="AC4" i="24"/>
  <c r="U3" i="24"/>
  <c r="N4" i="24"/>
  <c r="E3" i="24"/>
  <c r="BX3" i="24"/>
  <c r="BS5" i="24"/>
  <c r="BW5" i="24"/>
  <c r="BS4" i="24"/>
  <c r="AC5" i="25"/>
  <c r="BV3" i="25"/>
  <c r="D5" i="25"/>
  <c r="BZ3" i="25"/>
  <c r="BZ5" i="25"/>
  <c r="K4" i="25"/>
  <c r="AN5" i="25"/>
  <c r="BB4" i="25"/>
  <c r="AU5" i="25"/>
  <c r="BP4" i="25"/>
  <c r="D3" i="26"/>
  <c r="AY5" i="24"/>
  <c r="BO4" i="24"/>
  <c r="N5" i="24"/>
  <c r="AJ3" i="26"/>
  <c r="B5" i="24"/>
  <c r="BT3" i="25"/>
  <c r="BJ5" i="24"/>
  <c r="Z5" i="24"/>
  <c r="BO3" i="24"/>
  <c r="BT5" i="24"/>
  <c r="BG3" i="26"/>
  <c r="BX3" i="26"/>
  <c r="BF5" i="24"/>
  <c r="AE3" i="24"/>
  <c r="BA5" i="27"/>
  <c r="AH5" i="27"/>
  <c r="BZ4" i="27"/>
  <c r="AS4" i="27"/>
  <c r="G4" i="27"/>
  <c r="BZ5" i="27"/>
  <c r="BR5" i="27"/>
  <c r="BJ5" i="27"/>
  <c r="BB5" i="27"/>
  <c r="AS5" i="27"/>
  <c r="AI5" i="27"/>
  <c r="Y5" i="27"/>
  <c r="Q5" i="27"/>
  <c r="G5" i="27"/>
  <c r="C4" i="27"/>
  <c r="BQ3" i="27"/>
  <c r="AQ3" i="27"/>
  <c r="X3" i="27"/>
  <c r="O3" i="27"/>
  <c r="BM5" i="27"/>
  <c r="BR4" i="27"/>
  <c r="AI4" i="27"/>
  <c r="BX4" i="27"/>
  <c r="BH4" i="27"/>
  <c r="AZ4" i="27"/>
  <c r="AG4" i="27"/>
  <c r="N4" i="27"/>
  <c r="BI5" i="27"/>
  <c r="T5" i="27"/>
  <c r="BN4" i="27"/>
  <c r="AC4" i="27"/>
  <c r="AW5" i="27"/>
  <c r="K5" i="27"/>
  <c r="BF4" i="27"/>
  <c r="M3" i="27"/>
  <c r="BM4" i="27"/>
  <c r="BE4" i="27"/>
  <c r="AL4" i="27"/>
  <c r="T4" i="27"/>
  <c r="B4" i="27"/>
  <c r="AQ5" i="27"/>
  <c r="F5" i="27"/>
  <c r="BB4" i="27"/>
  <c r="Q4" i="27"/>
  <c r="CB5" i="27"/>
  <c r="BT5" i="27"/>
  <c r="BL5" i="27"/>
  <c r="AV5" i="27"/>
  <c r="AK5" i="27"/>
  <c r="S5" i="27"/>
  <c r="BE5" i="27"/>
  <c r="O5" i="27"/>
  <c r="BJ4" i="27"/>
  <c r="Y4" i="27"/>
  <c r="BV5" i="27"/>
  <c r="BN5" i="27"/>
  <c r="BF5" i="27"/>
  <c r="AX5" i="27"/>
  <c r="AN5" i="27"/>
  <c r="AC5" i="27"/>
  <c r="U5" i="27"/>
  <c r="L5" i="27"/>
  <c r="C5" i="27"/>
  <c r="U4" i="27"/>
  <c r="BU4" i="27"/>
  <c r="AW4" i="27"/>
  <c r="AB4" i="27"/>
  <c r="K4" i="27"/>
  <c r="BD5" i="27"/>
  <c r="AA5" i="27"/>
  <c r="J5" i="27"/>
  <c r="AL5" i="27"/>
  <c r="B5" i="27"/>
  <c r="AX4" i="27"/>
  <c r="L4" i="27"/>
  <c r="AB5" i="27"/>
  <c r="BV4" i="27"/>
  <c r="AN4" i="27"/>
  <c r="BY3" i="27"/>
  <c r="BI3" i="27"/>
  <c r="BA3" i="27"/>
  <c r="AH3" i="27"/>
  <c r="F3" i="27"/>
  <c r="X5" i="27"/>
  <c r="BO3" i="27"/>
  <c r="BP4" i="27"/>
  <c r="AP4" i="27"/>
  <c r="W4" i="27"/>
  <c r="E4" i="27"/>
  <c r="BG5" i="27"/>
  <c r="BS5" i="27"/>
  <c r="CA3" i="27"/>
  <c r="R3" i="27"/>
  <c r="BY5" i="27"/>
  <c r="BR3" i="27"/>
  <c r="BI4" i="27"/>
  <c r="AZ5" i="27"/>
  <c r="AK3" i="27"/>
  <c r="Z4" i="27"/>
  <c r="K3" i="27"/>
  <c r="J4" i="27"/>
  <c r="CB4" i="27"/>
  <c r="BN3" i="27"/>
  <c r="BH3" i="27"/>
  <c r="AY4" i="27"/>
  <c r="AY3" i="27"/>
  <c r="BK5" i="27"/>
  <c r="BK3" i="27"/>
  <c r="AO5" i="27"/>
  <c r="G3" i="27"/>
  <c r="BZ3" i="27"/>
  <c r="BQ4" i="27"/>
  <c r="BH5" i="27"/>
  <c r="AV3" i="27"/>
  <c r="AJ4" i="27"/>
  <c r="T3" i="27"/>
  <c r="S4" i="27"/>
  <c r="C3" i="27"/>
  <c r="BV3" i="27"/>
  <c r="BP3" i="27"/>
  <c r="BG4" i="27"/>
  <c r="AE5" i="27"/>
  <c r="BC5" i="27"/>
  <c r="AU3" i="27"/>
  <c r="AY5" i="27"/>
  <c r="Q3" i="27"/>
  <c r="F4" i="27"/>
  <c r="BY4" i="27"/>
  <c r="BP5" i="27"/>
  <c r="BD3" i="27"/>
  <c r="AU4" i="27"/>
  <c r="AB3" i="27"/>
  <c r="AA4" i="27"/>
  <c r="E3" i="27"/>
  <c r="BO4" i="27"/>
  <c r="BS4" i="27"/>
  <c r="AG3" i="27"/>
  <c r="BC3" i="27"/>
  <c r="AG5" i="27"/>
  <c r="BM3" i="27"/>
  <c r="AE4" i="27"/>
  <c r="BO5" i="27"/>
  <c r="AU5" i="27"/>
  <c r="Z3" i="27"/>
  <c r="BW3" i="27"/>
  <c r="Y3" i="27"/>
  <c r="O4" i="27"/>
  <c r="E5" i="27"/>
  <c r="BX5" i="27"/>
  <c r="BL3" i="27"/>
  <c r="BC4" i="27"/>
  <c r="AL3" i="27"/>
  <c r="AK4" i="27"/>
  <c r="U3" i="27"/>
  <c r="N3" i="27"/>
  <c r="D4" i="27"/>
  <c r="BW4" i="27"/>
  <c r="Z5" i="27"/>
  <c r="BS3" i="27"/>
  <c r="AS3" i="27"/>
  <c r="W5" i="27"/>
  <c r="BE3" i="27"/>
  <c r="BQ5" i="27"/>
  <c r="S3" i="27"/>
  <c r="BL4" i="27"/>
  <c r="R5" i="27"/>
  <c r="AJ5" i="27"/>
  <c r="AE3" i="27"/>
  <c r="BG3" i="27"/>
  <c r="AI3" i="27"/>
  <c r="X4" i="27"/>
  <c r="N5" i="27"/>
  <c r="BT3" i="27"/>
  <c r="BK4" i="27"/>
  <c r="AW3" i="27"/>
  <c r="AV4" i="27"/>
  <c r="AC3" i="27"/>
  <c r="W3" i="27"/>
  <c r="M4" i="27"/>
  <c r="D5" i="27"/>
  <c r="D3" i="27"/>
  <c r="AH4" i="27"/>
  <c r="CB3" i="27"/>
  <c r="AN3" i="27"/>
  <c r="M5" i="27"/>
  <c r="BB3" i="27"/>
  <c r="AX3" i="27"/>
  <c r="CA5" i="27"/>
  <c r="AO3" i="27"/>
  <c r="AJ3" i="27"/>
  <c r="BU5" i="27"/>
  <c r="BJ3" i="27"/>
  <c r="BA4" i="27"/>
  <c r="AP5" i="27"/>
  <c r="AA3" i="27"/>
  <c r="R4" i="27"/>
  <c r="B3" i="27"/>
  <c r="BU3" i="27"/>
  <c r="BT4" i="27"/>
  <c r="BF3" i="27"/>
  <c r="AZ3" i="27"/>
  <c r="AO4" i="27"/>
  <c r="L3" i="27"/>
  <c r="BX3" i="27"/>
  <c r="J3" i="27"/>
  <c r="BD4" i="27"/>
  <c r="BW5" i="27"/>
  <c r="AQ4" i="27"/>
  <c r="CA4" i="27"/>
  <c r="AP3" i="27"/>
  <c r="AO3" i="25"/>
  <c r="V4" i="25"/>
  <c r="AG3" i="25"/>
  <c r="U4" i="25"/>
  <c r="BL4" i="25"/>
  <c r="AL3" i="25"/>
  <c r="AJ4" i="25"/>
  <c r="BQ5" i="25"/>
  <c r="CA3" i="25"/>
  <c r="H3" i="25"/>
  <c r="N5" i="25"/>
  <c r="X4" i="25"/>
  <c r="AP4" i="25"/>
  <c r="AL4" i="25"/>
  <c r="AX4" i="26"/>
  <c r="BF3" i="26"/>
  <c r="BD4" i="26"/>
  <c r="CB3" i="26"/>
  <c r="J3" i="26"/>
  <c r="Y4" i="26"/>
  <c r="AG5" i="26"/>
  <c r="AS3" i="26"/>
  <c r="AG4" i="26"/>
  <c r="T4" i="26"/>
  <c r="AJ4" i="26"/>
  <c r="AQ4" i="26"/>
  <c r="E4" i="26"/>
  <c r="M4" i="26"/>
  <c r="AY3" i="26"/>
  <c r="BK3" i="26"/>
  <c r="AQ4" i="24"/>
  <c r="AH3" i="24"/>
  <c r="Y4" i="24"/>
  <c r="Q3" i="24"/>
  <c r="J4" i="24"/>
  <c r="CB4" i="24"/>
  <c r="BT3" i="24"/>
  <c r="BM4" i="24"/>
  <c r="BE3" i="24"/>
  <c r="AN4" i="24"/>
  <c r="AC3" i="24"/>
  <c r="W4" i="24"/>
  <c r="N3" i="24"/>
  <c r="R4" i="24"/>
  <c r="Z4" i="24"/>
  <c r="V3" i="24"/>
  <c r="Z3" i="24"/>
  <c r="L5" i="25"/>
  <c r="BB5" i="25"/>
  <c r="M5" i="25"/>
  <c r="BB3" i="25"/>
  <c r="AS5" i="25"/>
  <c r="BT5" i="25"/>
  <c r="U5" i="25"/>
  <c r="AL5" i="25"/>
  <c r="BK5" i="25"/>
  <c r="AI4" i="25"/>
  <c r="R3" i="26"/>
  <c r="D3" i="24"/>
  <c r="BW3" i="24"/>
  <c r="AG5" i="24"/>
  <c r="AU5" i="26"/>
  <c r="J5" i="25"/>
  <c r="CB3" i="25"/>
  <c r="BR5" i="24"/>
  <c r="AJ3" i="24"/>
  <c r="J5" i="24"/>
  <c r="T5" i="24"/>
  <c r="BO5" i="26"/>
  <c r="AE5" i="24"/>
  <c r="BN5" i="24"/>
  <c r="AY3" i="24"/>
  <c r="U5" i="26"/>
  <c r="V27" i="1"/>
  <c r="M3" i="25"/>
  <c r="M4" i="25"/>
  <c r="W3" i="25"/>
  <c r="C4" i="25"/>
  <c r="BD4" i="25"/>
  <c r="AB3" i="25"/>
  <c r="R4" i="25"/>
  <c r="BI5" i="25"/>
  <c r="BS3" i="25"/>
  <c r="BX5" i="25"/>
  <c r="E5" i="25"/>
  <c r="O4" i="25"/>
  <c r="AZ4" i="25"/>
  <c r="BP3" i="26"/>
  <c r="AN4" i="26"/>
  <c r="AX3" i="26"/>
  <c r="AV4" i="26"/>
  <c r="BT3" i="26"/>
  <c r="CC2" i="26"/>
  <c r="W5" i="26"/>
  <c r="AI3" i="26"/>
  <c r="N4" i="26"/>
  <c r="K4" i="26"/>
  <c r="Z4" i="26"/>
  <c r="AH4" i="26"/>
  <c r="BW4" i="26"/>
  <c r="D4" i="26"/>
  <c r="AE3" i="26"/>
  <c r="AU3" i="26"/>
  <c r="BA4" i="24"/>
  <c r="AQ3" i="24"/>
  <c r="AI4" i="24"/>
  <c r="Y3" i="24"/>
  <c r="S4" i="24"/>
  <c r="J3" i="24"/>
  <c r="CB3" i="24"/>
  <c r="BU4" i="24"/>
  <c r="BM3" i="24"/>
  <c r="AX4" i="24"/>
  <c r="AN3" i="24"/>
  <c r="AG4" i="24"/>
  <c r="W3" i="24"/>
  <c r="BC4" i="24"/>
  <c r="BK4" i="24"/>
  <c r="BG3" i="24"/>
  <c r="BK3" i="24"/>
  <c r="C3" i="25"/>
  <c r="Q5" i="25"/>
  <c r="V5" i="25"/>
  <c r="U3" i="25"/>
  <c r="G5" i="25"/>
  <c r="BU4" i="25"/>
  <c r="F3" i="25"/>
  <c r="T5" i="25"/>
  <c r="BS5" i="25"/>
  <c r="Q4" i="25"/>
  <c r="X3" i="25"/>
  <c r="M4" i="24"/>
  <c r="AP5" i="24"/>
  <c r="AZ5" i="24"/>
  <c r="BC3" i="26"/>
  <c r="S5" i="25"/>
  <c r="G5" i="24"/>
  <c r="BZ5" i="24"/>
  <c r="AU4" i="24"/>
  <c r="S5" i="24"/>
  <c r="BM5" i="24"/>
  <c r="BW3" i="26"/>
  <c r="C5" i="24"/>
  <c r="BV5" i="24"/>
  <c r="BO5" i="24"/>
  <c r="Q5" i="26"/>
  <c r="H3" i="27"/>
  <c r="H5" i="27"/>
  <c r="CC2" i="27"/>
  <c r="H4" i="27"/>
  <c r="BW4" i="25"/>
  <c r="D4" i="25"/>
  <c r="N3" i="25"/>
  <c r="AY3" i="25"/>
  <c r="AV4" i="25"/>
  <c r="T3" i="25"/>
  <c r="BS4" i="25"/>
  <c r="BA5" i="25"/>
  <c r="BK3" i="25"/>
  <c r="BP5" i="25"/>
  <c r="BY4" i="25"/>
  <c r="F4" i="25"/>
  <c r="BH4" i="25"/>
  <c r="AP3" i="26"/>
  <c r="AC4" i="26"/>
  <c r="AN3" i="26"/>
  <c r="AA4" i="26"/>
  <c r="BL3" i="26"/>
  <c r="BZ4" i="26"/>
  <c r="G4" i="26"/>
  <c r="N5" i="26"/>
  <c r="Y3" i="26"/>
  <c r="BU4" i="26"/>
  <c r="B4" i="26"/>
  <c r="R4" i="26"/>
  <c r="X4" i="26"/>
  <c r="BO4" i="26"/>
  <c r="BW5" i="26"/>
  <c r="M3" i="26"/>
  <c r="Z3" i="26"/>
  <c r="BI4" i="24"/>
  <c r="BA3" i="24"/>
  <c r="AS4" i="24"/>
  <c r="AI3" i="24"/>
  <c r="AA4" i="24"/>
  <c r="S3" i="24"/>
  <c r="K4" i="24"/>
  <c r="B4" i="24"/>
  <c r="BU3" i="24"/>
  <c r="BF4" i="24"/>
  <c r="AX3" i="24"/>
  <c r="AP4" i="24"/>
  <c r="AG3" i="24"/>
  <c r="H3" i="24"/>
  <c r="R3" i="24"/>
  <c r="D4" i="24"/>
  <c r="AO4" i="24"/>
  <c r="L3" i="25"/>
  <c r="BD3" i="25"/>
  <c r="AE5" i="25"/>
  <c r="BV5" i="25"/>
  <c r="AX3" i="25"/>
  <c r="BR3" i="25"/>
  <c r="BR5" i="25"/>
  <c r="C5" i="25"/>
  <c r="AA5" i="25"/>
  <c r="B5" i="25"/>
  <c r="AQ3" i="25"/>
  <c r="V5" i="24"/>
  <c r="BP5" i="24"/>
  <c r="BX5" i="24"/>
  <c r="BK5" i="26"/>
  <c r="AA3" i="25"/>
  <c r="Q5" i="24"/>
  <c r="CB5" i="24"/>
  <c r="BC5" i="24"/>
  <c r="AA5" i="24"/>
  <c r="M5" i="26"/>
  <c r="K5" i="24"/>
  <c r="L5" i="24"/>
  <c r="W5" i="24"/>
  <c r="CA5" i="25"/>
  <c r="AE27" i="1"/>
  <c r="V3" i="27"/>
  <c r="V5" i="27"/>
  <c r="V4" i="27"/>
  <c r="AC4" i="25"/>
  <c r="BO4" i="25"/>
  <c r="BX3" i="25"/>
  <c r="E3" i="25"/>
  <c r="AE3" i="25"/>
  <c r="AK4" i="25"/>
  <c r="K3" i="25"/>
  <c r="BC4" i="25"/>
  <c r="AQ5" i="25"/>
  <c r="BC3" i="25"/>
  <c r="BH5" i="25"/>
  <c r="BQ4" i="25"/>
  <c r="BF4" i="25"/>
  <c r="BX4" i="25"/>
  <c r="W3" i="26"/>
  <c r="U4" i="26"/>
  <c r="AC3" i="26"/>
  <c r="J4" i="26"/>
  <c r="BD3" i="26"/>
  <c r="BR4" i="26"/>
  <c r="BX5" i="26"/>
  <c r="E5" i="26"/>
  <c r="Q3" i="26"/>
  <c r="BM4" i="26"/>
  <c r="CA4" i="26"/>
  <c r="H4" i="26"/>
  <c r="O4" i="26"/>
  <c r="BG4" i="26"/>
  <c r="BG5" i="26"/>
  <c r="BS5" i="26"/>
  <c r="BQ4" i="24"/>
  <c r="BI3" i="24"/>
  <c r="BB4" i="24"/>
  <c r="AS3" i="24"/>
  <c r="AK4" i="24"/>
  <c r="AA3" i="24"/>
  <c r="T4" i="24"/>
  <c r="K3" i="24"/>
  <c r="B3" i="24"/>
  <c r="BN4" i="24"/>
  <c r="BF3" i="24"/>
  <c r="AZ4" i="24"/>
  <c r="AP3" i="24"/>
  <c r="AU3" i="24"/>
  <c r="BC3" i="24"/>
  <c r="H5" i="24"/>
  <c r="B4" i="25"/>
  <c r="AC3" i="25"/>
  <c r="Y3" i="25"/>
  <c r="AO5" i="25"/>
  <c r="BG5" i="25"/>
  <c r="S3" i="25"/>
  <c r="AV3" i="25"/>
  <c r="AI5" i="25"/>
  <c r="H5" i="25"/>
  <c r="AB4" i="25"/>
  <c r="BM4" i="25"/>
  <c r="BA3" i="25"/>
  <c r="AE4" i="24"/>
  <c r="X5" i="24"/>
  <c r="F5" i="24"/>
  <c r="BS3" i="26"/>
  <c r="AK5" i="25"/>
  <c r="Y5" i="24"/>
  <c r="AB5" i="24"/>
  <c r="BK5" i="24"/>
  <c r="AK5" i="24"/>
  <c r="V3" i="26"/>
  <c r="AW5" i="24"/>
  <c r="U5" i="24"/>
  <c r="BH5" i="24"/>
  <c r="AY5" i="25"/>
  <c r="CC2" i="24"/>
  <c r="K20" i="1"/>
  <c r="K26" i="1"/>
  <c r="N26" i="1"/>
  <c r="O26" i="1" s="1"/>
  <c r="L26" i="1"/>
  <c r="M26" i="1" s="1"/>
  <c r="K18" i="1"/>
  <c r="N20" i="1"/>
  <c r="O20" i="1" s="1"/>
  <c r="L20" i="1"/>
  <c r="M20" i="1" s="1"/>
  <c r="N18" i="1"/>
  <c r="O18" i="1" s="1"/>
  <c r="L18" i="1"/>
  <c r="M18" i="1" s="1"/>
  <c r="CC4" i="25" l="1"/>
  <c r="CC3" i="26"/>
  <c r="CC3" i="25"/>
  <c r="CC4" i="26"/>
  <c r="CC5" i="26"/>
  <c r="CC5" i="25"/>
  <c r="CC5" i="27"/>
  <c r="CC4" i="27"/>
  <c r="CC3" i="27"/>
  <c r="CC5" i="24"/>
  <c r="CC4" i="24"/>
  <c r="CC3" i="24"/>
  <c r="AI2" i="12"/>
  <c r="AI2" i="11"/>
  <c r="AI2" i="23"/>
  <c r="AI2" i="22"/>
  <c r="AI2" i="21"/>
  <c r="AI2" i="20"/>
  <c r="AI2" i="19"/>
  <c r="AI2" i="18"/>
  <c r="AI2" i="17"/>
  <c r="AI2" i="16"/>
  <c r="AI2" i="15"/>
  <c r="AI2" i="14"/>
  <c r="AI2" i="13"/>
  <c r="AI2" i="9"/>
  <c r="AI2" i="8"/>
  <c r="AI2" i="7"/>
  <c r="AI2" i="5"/>
  <c r="AI2" i="4"/>
  <c r="AI2" i="2"/>
  <c r="AX2" i="23"/>
  <c r="AX2" i="22"/>
  <c r="AX2" i="21"/>
  <c r="AX2" i="20"/>
  <c r="AX2" i="19"/>
  <c r="AX2" i="18"/>
  <c r="AX2" i="17"/>
  <c r="AX2" i="16"/>
  <c r="AX2" i="15"/>
  <c r="AX2" i="14"/>
  <c r="AX2" i="13"/>
  <c r="AX2" i="12"/>
  <c r="AX2" i="11"/>
  <c r="AX2" i="9"/>
  <c r="AX2" i="8"/>
  <c r="AX2" i="7"/>
  <c r="AX2" i="5"/>
  <c r="AX2" i="4"/>
  <c r="AX2" i="2"/>
  <c r="R2" i="2"/>
  <c r="S2" i="2"/>
  <c r="C2" i="9" l="1"/>
  <c r="D2" i="9"/>
  <c r="E2" i="9"/>
  <c r="F2" i="9"/>
  <c r="G2" i="9"/>
  <c r="H2" i="9"/>
  <c r="J2" i="9"/>
  <c r="K2" i="9"/>
  <c r="L2" i="9"/>
  <c r="M2" i="9"/>
  <c r="N2" i="9"/>
  <c r="O2" i="9"/>
  <c r="Q2" i="9"/>
  <c r="R2" i="9"/>
  <c r="S2" i="9"/>
  <c r="T2" i="9"/>
  <c r="U2" i="9"/>
  <c r="V2" i="9"/>
  <c r="W2" i="9"/>
  <c r="X2" i="9"/>
  <c r="Y2" i="9"/>
  <c r="Z2" i="9"/>
  <c r="AA2" i="9"/>
  <c r="AB2" i="9"/>
  <c r="AC2" i="9"/>
  <c r="AE2" i="9"/>
  <c r="AG2" i="9"/>
  <c r="AH2" i="9"/>
  <c r="AJ2" i="9"/>
  <c r="AK2" i="9"/>
  <c r="AN2" i="9"/>
  <c r="AO2" i="9"/>
  <c r="AP2" i="9"/>
  <c r="AQ2" i="9"/>
  <c r="AS2" i="9"/>
  <c r="AU2" i="9"/>
  <c r="AV2" i="9"/>
  <c r="AW2" i="9"/>
  <c r="AY2" i="9"/>
  <c r="AZ2" i="9"/>
  <c r="BA2" i="9"/>
  <c r="BB2" i="9"/>
  <c r="BC2" i="9"/>
  <c r="BD2" i="9"/>
  <c r="BE2" i="9"/>
  <c r="BF2" i="9"/>
  <c r="BG2" i="9"/>
  <c r="BH2" i="9"/>
  <c r="BI2" i="9"/>
  <c r="BJ2" i="9"/>
  <c r="BK2" i="9"/>
  <c r="BL2" i="9"/>
  <c r="BM2" i="9"/>
  <c r="BN2" i="9"/>
  <c r="BO2" i="9"/>
  <c r="BP2" i="9"/>
  <c r="BQ2" i="9"/>
  <c r="BR2" i="9"/>
  <c r="BS2" i="9"/>
  <c r="BT2" i="9"/>
  <c r="BU2" i="9"/>
  <c r="BV2" i="9"/>
  <c r="BW2" i="9"/>
  <c r="BX2" i="9"/>
  <c r="BY2" i="9"/>
  <c r="BZ2" i="9"/>
  <c r="CA2" i="9"/>
  <c r="CB2" i="9"/>
  <c r="B8" i="23"/>
  <c r="C8" i="23"/>
  <c r="D8" i="23"/>
  <c r="E8" i="23"/>
  <c r="F8" i="23"/>
  <c r="G8" i="23"/>
  <c r="H8" i="23"/>
  <c r="A8" i="23"/>
  <c r="C2" i="23"/>
  <c r="D2" i="23"/>
  <c r="E2" i="23"/>
  <c r="F2" i="23"/>
  <c r="G2" i="23"/>
  <c r="H2" i="23"/>
  <c r="J2" i="23"/>
  <c r="K2" i="23"/>
  <c r="L2" i="23"/>
  <c r="M2" i="23"/>
  <c r="N2" i="23"/>
  <c r="O2" i="23"/>
  <c r="Q2" i="23"/>
  <c r="R2" i="23"/>
  <c r="S2" i="23"/>
  <c r="T2" i="23"/>
  <c r="U2" i="23"/>
  <c r="V2" i="23"/>
  <c r="W2" i="23"/>
  <c r="X2" i="23"/>
  <c r="Y2" i="23"/>
  <c r="Z2" i="23"/>
  <c r="AA2" i="23"/>
  <c r="AB2" i="23"/>
  <c r="AC2" i="23"/>
  <c r="AE2" i="23"/>
  <c r="AG2" i="23"/>
  <c r="AH2" i="23"/>
  <c r="AJ2" i="23"/>
  <c r="AK2" i="23"/>
  <c r="AN2" i="23"/>
  <c r="AO2" i="23"/>
  <c r="AP2" i="23"/>
  <c r="AQ2" i="23"/>
  <c r="AS2" i="23"/>
  <c r="AU2" i="23"/>
  <c r="AV2" i="23"/>
  <c r="AW2" i="23"/>
  <c r="AY2" i="23"/>
  <c r="AZ2" i="23"/>
  <c r="BA2" i="23"/>
  <c r="BB2" i="23"/>
  <c r="BC2" i="23"/>
  <c r="BD2" i="23"/>
  <c r="BE2" i="23"/>
  <c r="BF2" i="23"/>
  <c r="BG2" i="23"/>
  <c r="BH2" i="23"/>
  <c r="BI2" i="23"/>
  <c r="BJ2" i="23"/>
  <c r="BK2" i="23"/>
  <c r="BL2" i="23"/>
  <c r="BM2" i="23"/>
  <c r="BN2" i="23"/>
  <c r="BO2" i="23"/>
  <c r="BP2" i="23"/>
  <c r="BQ2" i="23"/>
  <c r="BR2" i="23"/>
  <c r="BS2" i="23"/>
  <c r="BT2" i="23"/>
  <c r="BU2" i="23"/>
  <c r="BV2" i="23"/>
  <c r="BW2" i="23"/>
  <c r="BX2" i="23"/>
  <c r="BY2" i="23"/>
  <c r="BZ2" i="23"/>
  <c r="CA2" i="23"/>
  <c r="CB2" i="23"/>
  <c r="B2" i="23"/>
  <c r="I7" i="23"/>
  <c r="H7" i="23"/>
  <c r="G7" i="23"/>
  <c r="F7" i="23"/>
  <c r="E7" i="23"/>
  <c r="D7" i="23"/>
  <c r="C7" i="23"/>
  <c r="B7" i="23"/>
  <c r="A7" i="23"/>
  <c r="CB1" i="23"/>
  <c r="CA1" i="23"/>
  <c r="BZ1" i="23"/>
  <c r="BY1" i="23"/>
  <c r="BX1" i="23"/>
  <c r="BW1" i="23"/>
  <c r="BV1" i="23"/>
  <c r="BU1" i="23"/>
  <c r="BT1" i="23"/>
  <c r="BS1" i="23"/>
  <c r="BR1" i="23"/>
  <c r="BQ1" i="23"/>
  <c r="BP1" i="23"/>
  <c r="BO1" i="23"/>
  <c r="BN1" i="23"/>
  <c r="BM1" i="23"/>
  <c r="BL1" i="23"/>
  <c r="BK1" i="23"/>
  <c r="BJ1" i="23"/>
  <c r="BI1" i="23"/>
  <c r="BH1" i="23"/>
  <c r="BG1" i="23"/>
  <c r="BF1" i="23"/>
  <c r="BE1" i="23"/>
  <c r="BD1" i="23"/>
  <c r="BC1" i="23"/>
  <c r="BB1" i="23"/>
  <c r="BA1" i="23"/>
  <c r="AZ1" i="23"/>
  <c r="AY1" i="23"/>
  <c r="AW1" i="23"/>
  <c r="AV1" i="23"/>
  <c r="AU1" i="23"/>
  <c r="AS1" i="23"/>
  <c r="AQ1" i="23"/>
  <c r="AP1" i="23"/>
  <c r="AO1" i="23"/>
  <c r="AN1" i="23"/>
  <c r="AK1" i="23"/>
  <c r="AJ1" i="23"/>
  <c r="AH1" i="23"/>
  <c r="AG1" i="23"/>
  <c r="AE1" i="23"/>
  <c r="AC1" i="23"/>
  <c r="AB1" i="23"/>
  <c r="AA1" i="23"/>
  <c r="Z1" i="23"/>
  <c r="Y1" i="23"/>
  <c r="X1" i="23"/>
  <c r="W1" i="23"/>
  <c r="V1" i="23"/>
  <c r="U1" i="23"/>
  <c r="T1" i="23"/>
  <c r="S1" i="23"/>
  <c r="R1" i="23"/>
  <c r="Q1" i="23"/>
  <c r="O1" i="23"/>
  <c r="N1" i="23"/>
  <c r="M1" i="23"/>
  <c r="L1" i="23"/>
  <c r="K1" i="23"/>
  <c r="J1" i="23"/>
  <c r="H1" i="23"/>
  <c r="G1" i="23"/>
  <c r="F1" i="23"/>
  <c r="E1" i="23"/>
  <c r="D1" i="23"/>
  <c r="C1" i="23"/>
  <c r="B1" i="23"/>
  <c r="B8" i="22"/>
  <c r="C8" i="22"/>
  <c r="D8" i="22"/>
  <c r="E8" i="22"/>
  <c r="F8" i="22"/>
  <c r="G8" i="22"/>
  <c r="H8" i="22"/>
  <c r="A8" i="22"/>
  <c r="C2" i="22"/>
  <c r="D2" i="22"/>
  <c r="E2" i="22"/>
  <c r="F2" i="22"/>
  <c r="G2" i="22"/>
  <c r="H2" i="22"/>
  <c r="J2" i="22"/>
  <c r="K2" i="22"/>
  <c r="L2" i="22"/>
  <c r="M2" i="22"/>
  <c r="N2" i="22"/>
  <c r="O2" i="22"/>
  <c r="Q2" i="22"/>
  <c r="R2" i="22"/>
  <c r="S2" i="22"/>
  <c r="T2" i="22"/>
  <c r="U2" i="22"/>
  <c r="V2" i="22"/>
  <c r="W2" i="22"/>
  <c r="X2" i="22"/>
  <c r="Y2" i="22"/>
  <c r="Z2" i="22"/>
  <c r="AA2" i="22"/>
  <c r="AB2" i="22"/>
  <c r="AC2" i="22"/>
  <c r="AE2" i="22"/>
  <c r="AG2" i="22"/>
  <c r="AH2" i="22"/>
  <c r="AJ2" i="22"/>
  <c r="AK2" i="22"/>
  <c r="AN2" i="22"/>
  <c r="AO2" i="22"/>
  <c r="AP2" i="22"/>
  <c r="AQ2" i="22"/>
  <c r="AS2" i="22"/>
  <c r="AU2" i="22"/>
  <c r="AV2" i="22"/>
  <c r="AW2" i="22"/>
  <c r="AY2" i="22"/>
  <c r="AZ2" i="22"/>
  <c r="BA2" i="22"/>
  <c r="BB2" i="22"/>
  <c r="BC2" i="22"/>
  <c r="BD2" i="22"/>
  <c r="BE2" i="22"/>
  <c r="BF2" i="22"/>
  <c r="BG2" i="22"/>
  <c r="BH2" i="22"/>
  <c r="BI2" i="22"/>
  <c r="BJ2" i="22"/>
  <c r="BK2" i="22"/>
  <c r="BL2" i="22"/>
  <c r="BM2" i="22"/>
  <c r="BN2" i="22"/>
  <c r="BO2" i="22"/>
  <c r="BP2" i="22"/>
  <c r="BQ2" i="22"/>
  <c r="BR2" i="22"/>
  <c r="BS2" i="22"/>
  <c r="BT2" i="22"/>
  <c r="BU2" i="22"/>
  <c r="BV2" i="22"/>
  <c r="BW2" i="22"/>
  <c r="BX2" i="22"/>
  <c r="BY2" i="22"/>
  <c r="BZ2" i="22"/>
  <c r="CA2" i="22"/>
  <c r="CB2" i="22"/>
  <c r="B2" i="22"/>
  <c r="I7" i="22"/>
  <c r="H7" i="22"/>
  <c r="G7" i="22"/>
  <c r="F7" i="22"/>
  <c r="E7" i="22"/>
  <c r="D7" i="22"/>
  <c r="C7" i="22"/>
  <c r="B7" i="22"/>
  <c r="A7" i="22"/>
  <c r="CB1" i="22"/>
  <c r="CA1" i="22"/>
  <c r="BZ1" i="22"/>
  <c r="BY1" i="22"/>
  <c r="BX1" i="22"/>
  <c r="BW1" i="22"/>
  <c r="BV1" i="22"/>
  <c r="BU1" i="22"/>
  <c r="BT1" i="22"/>
  <c r="BS1" i="22"/>
  <c r="BR1" i="22"/>
  <c r="BQ1" i="22"/>
  <c r="BP1" i="22"/>
  <c r="BO1" i="22"/>
  <c r="BN1" i="22"/>
  <c r="BM1" i="22"/>
  <c r="BL1" i="22"/>
  <c r="BK1" i="22"/>
  <c r="BJ1" i="22"/>
  <c r="BI1" i="22"/>
  <c r="BH1" i="22"/>
  <c r="BG1" i="22"/>
  <c r="BF1" i="22"/>
  <c r="BE1" i="22"/>
  <c r="BD1" i="22"/>
  <c r="BC1" i="22"/>
  <c r="BB1" i="22"/>
  <c r="BA1" i="22"/>
  <c r="AZ1" i="22"/>
  <c r="AY1" i="22"/>
  <c r="AW1" i="22"/>
  <c r="AV1" i="22"/>
  <c r="AU1" i="22"/>
  <c r="AS1" i="22"/>
  <c r="AQ1" i="22"/>
  <c r="AP1" i="22"/>
  <c r="AO1" i="22"/>
  <c r="AN1" i="22"/>
  <c r="AK1" i="22"/>
  <c r="AJ1" i="22"/>
  <c r="AH1" i="22"/>
  <c r="AG1" i="22"/>
  <c r="AE1" i="22"/>
  <c r="AC1" i="22"/>
  <c r="AB1" i="22"/>
  <c r="AA1" i="22"/>
  <c r="Z1" i="22"/>
  <c r="Y1" i="22"/>
  <c r="X1" i="22"/>
  <c r="W1" i="22"/>
  <c r="V1" i="22"/>
  <c r="U1" i="22"/>
  <c r="T1" i="22"/>
  <c r="S1" i="22"/>
  <c r="R1" i="22"/>
  <c r="Q1" i="22"/>
  <c r="O1" i="22"/>
  <c r="N1" i="22"/>
  <c r="M1" i="22"/>
  <c r="L1" i="22"/>
  <c r="K1" i="22"/>
  <c r="J1" i="22"/>
  <c r="H1" i="22"/>
  <c r="G1" i="22"/>
  <c r="F1" i="22"/>
  <c r="E1" i="22"/>
  <c r="D1" i="22"/>
  <c r="C1" i="22"/>
  <c r="B1" i="22"/>
  <c r="B8" i="21"/>
  <c r="C8" i="21"/>
  <c r="D8" i="21"/>
  <c r="E8" i="21"/>
  <c r="F8" i="21"/>
  <c r="G8" i="21"/>
  <c r="H8" i="21"/>
  <c r="A8" i="21"/>
  <c r="C2" i="21"/>
  <c r="D2" i="21"/>
  <c r="E2" i="21"/>
  <c r="F2" i="21"/>
  <c r="G2" i="21"/>
  <c r="H2" i="21"/>
  <c r="J2" i="21"/>
  <c r="K2" i="21"/>
  <c r="L2" i="21"/>
  <c r="M2" i="21"/>
  <c r="N2" i="21"/>
  <c r="O2" i="21"/>
  <c r="Q2" i="21"/>
  <c r="R2" i="21"/>
  <c r="S2" i="21"/>
  <c r="T2" i="21"/>
  <c r="U2" i="21"/>
  <c r="V2" i="21"/>
  <c r="W2" i="21"/>
  <c r="X2" i="21"/>
  <c r="Y2" i="21"/>
  <c r="Z2" i="21"/>
  <c r="AA2" i="21"/>
  <c r="AB2" i="21"/>
  <c r="AC2" i="21"/>
  <c r="AE2" i="21"/>
  <c r="AG2" i="21"/>
  <c r="AH2" i="21"/>
  <c r="AJ2" i="21"/>
  <c r="AK2" i="21"/>
  <c r="AN2" i="21"/>
  <c r="AO2" i="21"/>
  <c r="AP2" i="21"/>
  <c r="AQ2" i="21"/>
  <c r="AS2" i="21"/>
  <c r="AU2" i="21"/>
  <c r="AV2" i="21"/>
  <c r="AW2" i="21"/>
  <c r="AY2" i="21"/>
  <c r="AZ2" i="21"/>
  <c r="BA2" i="21"/>
  <c r="BB2" i="21"/>
  <c r="BC2" i="21"/>
  <c r="BD2" i="21"/>
  <c r="BE2" i="21"/>
  <c r="BF2" i="21"/>
  <c r="BG2" i="21"/>
  <c r="BH2" i="21"/>
  <c r="BI2" i="21"/>
  <c r="BJ2" i="21"/>
  <c r="BK2" i="21"/>
  <c r="BL2" i="21"/>
  <c r="BM2" i="21"/>
  <c r="BN2" i="21"/>
  <c r="BO2" i="21"/>
  <c r="BP2" i="21"/>
  <c r="BQ2" i="21"/>
  <c r="BR2" i="21"/>
  <c r="BS2" i="21"/>
  <c r="BT2" i="21"/>
  <c r="BU2" i="21"/>
  <c r="BV2" i="21"/>
  <c r="BW2" i="21"/>
  <c r="BX2" i="21"/>
  <c r="BY2" i="21"/>
  <c r="BZ2" i="21"/>
  <c r="CA2" i="21"/>
  <c r="CB2" i="21"/>
  <c r="B2" i="21"/>
  <c r="B8" i="20"/>
  <c r="C8" i="20"/>
  <c r="D8" i="20"/>
  <c r="E8" i="20"/>
  <c r="F8" i="20"/>
  <c r="G8" i="20"/>
  <c r="H8" i="20"/>
  <c r="A8" i="20"/>
  <c r="C2" i="20"/>
  <c r="D2" i="20"/>
  <c r="E2" i="20"/>
  <c r="F2" i="20"/>
  <c r="G2" i="20"/>
  <c r="H2" i="20"/>
  <c r="J2" i="20"/>
  <c r="K2" i="20"/>
  <c r="L2" i="20"/>
  <c r="M2" i="20"/>
  <c r="N2" i="20"/>
  <c r="O2" i="20"/>
  <c r="Q2" i="20"/>
  <c r="R2" i="20"/>
  <c r="S2" i="20"/>
  <c r="T2" i="20"/>
  <c r="U2" i="20"/>
  <c r="V2" i="20"/>
  <c r="W2" i="20"/>
  <c r="X2" i="20"/>
  <c r="Y2" i="20"/>
  <c r="Z2" i="20"/>
  <c r="AA2" i="20"/>
  <c r="AB2" i="20"/>
  <c r="AC2" i="20"/>
  <c r="AE2" i="20"/>
  <c r="AG2" i="20"/>
  <c r="AH2" i="20"/>
  <c r="AJ2" i="20"/>
  <c r="AK2" i="20"/>
  <c r="AN2" i="20"/>
  <c r="AO2" i="20"/>
  <c r="AP2" i="20"/>
  <c r="AQ2" i="20"/>
  <c r="AS2" i="20"/>
  <c r="AU2" i="20"/>
  <c r="AV2" i="20"/>
  <c r="AW2" i="20"/>
  <c r="AY2" i="20"/>
  <c r="AZ2" i="20"/>
  <c r="BA2" i="20"/>
  <c r="BB2" i="20"/>
  <c r="BC2" i="20"/>
  <c r="BD2" i="20"/>
  <c r="BE2" i="20"/>
  <c r="BF2" i="20"/>
  <c r="BG2" i="20"/>
  <c r="BH2" i="20"/>
  <c r="BI2" i="20"/>
  <c r="BJ2" i="20"/>
  <c r="BK2" i="20"/>
  <c r="BL2" i="20"/>
  <c r="BM2" i="20"/>
  <c r="BN2" i="20"/>
  <c r="BO2" i="20"/>
  <c r="BP2" i="20"/>
  <c r="BQ2" i="20"/>
  <c r="BR2" i="20"/>
  <c r="BS2" i="20"/>
  <c r="BT2" i="20"/>
  <c r="BU2" i="20"/>
  <c r="BV2" i="20"/>
  <c r="BW2" i="20"/>
  <c r="BX2" i="20"/>
  <c r="BY2" i="20"/>
  <c r="BZ2" i="20"/>
  <c r="CA2" i="20"/>
  <c r="CB2" i="20"/>
  <c r="B2" i="20"/>
  <c r="B8" i="19"/>
  <c r="C8" i="19"/>
  <c r="D8" i="19"/>
  <c r="E8" i="19"/>
  <c r="F8" i="19"/>
  <c r="G8" i="19"/>
  <c r="H8" i="19"/>
  <c r="A8" i="19"/>
  <c r="C2" i="19"/>
  <c r="D2" i="19"/>
  <c r="E2" i="19"/>
  <c r="F2" i="19"/>
  <c r="G2" i="19"/>
  <c r="H2" i="19"/>
  <c r="J2" i="19"/>
  <c r="K2" i="19"/>
  <c r="L2" i="19"/>
  <c r="M2" i="19"/>
  <c r="N2" i="19"/>
  <c r="O2" i="19"/>
  <c r="Q2" i="19"/>
  <c r="R2" i="19"/>
  <c r="S2" i="19"/>
  <c r="T2" i="19"/>
  <c r="U2" i="19"/>
  <c r="V2" i="19"/>
  <c r="W2" i="19"/>
  <c r="X2" i="19"/>
  <c r="Y2" i="19"/>
  <c r="Z2" i="19"/>
  <c r="AA2" i="19"/>
  <c r="AB2" i="19"/>
  <c r="AC2" i="19"/>
  <c r="AE2" i="19"/>
  <c r="AG2" i="19"/>
  <c r="AH2" i="19"/>
  <c r="AJ2" i="19"/>
  <c r="AK2" i="19"/>
  <c r="AN2" i="19"/>
  <c r="AO2" i="19"/>
  <c r="AP2" i="19"/>
  <c r="AQ2" i="19"/>
  <c r="AS2" i="19"/>
  <c r="AU2" i="19"/>
  <c r="AV2" i="19"/>
  <c r="AW2" i="19"/>
  <c r="AY2" i="19"/>
  <c r="AZ2" i="19"/>
  <c r="BA2" i="19"/>
  <c r="BB2" i="19"/>
  <c r="BC2" i="19"/>
  <c r="BD2" i="19"/>
  <c r="BE2" i="19"/>
  <c r="BF2" i="19"/>
  <c r="BG2" i="19"/>
  <c r="BH2" i="19"/>
  <c r="BI2" i="19"/>
  <c r="BJ2" i="19"/>
  <c r="BK2" i="19"/>
  <c r="BL2" i="19"/>
  <c r="BM2" i="19"/>
  <c r="BN2" i="19"/>
  <c r="BO2" i="19"/>
  <c r="BP2" i="19"/>
  <c r="BQ2" i="19"/>
  <c r="BR2" i="19"/>
  <c r="BS2" i="19"/>
  <c r="BT2" i="19"/>
  <c r="BU2" i="19"/>
  <c r="BV2" i="19"/>
  <c r="BW2" i="19"/>
  <c r="BX2" i="19"/>
  <c r="BY2" i="19"/>
  <c r="BZ2" i="19"/>
  <c r="CA2" i="19"/>
  <c r="CB2" i="19"/>
  <c r="B2" i="19"/>
  <c r="B8" i="18"/>
  <c r="C8" i="18"/>
  <c r="D8" i="18"/>
  <c r="E8" i="18"/>
  <c r="F8" i="18"/>
  <c r="G8" i="18"/>
  <c r="H8" i="18"/>
  <c r="A8" i="18"/>
  <c r="C2" i="18"/>
  <c r="D2" i="18"/>
  <c r="E2" i="18"/>
  <c r="F2" i="18"/>
  <c r="G2" i="18"/>
  <c r="H2" i="18"/>
  <c r="J2" i="18"/>
  <c r="K2" i="18"/>
  <c r="L2" i="18"/>
  <c r="M2" i="18"/>
  <c r="N2" i="18"/>
  <c r="O2" i="18"/>
  <c r="Q2" i="18"/>
  <c r="R2" i="18"/>
  <c r="S2" i="18"/>
  <c r="T2" i="18"/>
  <c r="U2" i="18"/>
  <c r="V2" i="18"/>
  <c r="W2" i="18"/>
  <c r="X2" i="18"/>
  <c r="Y2" i="18"/>
  <c r="Z2" i="18"/>
  <c r="AA2" i="18"/>
  <c r="AB2" i="18"/>
  <c r="AC2" i="18"/>
  <c r="AE2" i="18"/>
  <c r="AG2" i="18"/>
  <c r="AH2" i="18"/>
  <c r="AJ2" i="18"/>
  <c r="AK2" i="18"/>
  <c r="AN2" i="18"/>
  <c r="AO2" i="18"/>
  <c r="AP2" i="18"/>
  <c r="AQ2" i="18"/>
  <c r="AS2" i="18"/>
  <c r="AU2" i="18"/>
  <c r="AV2" i="18"/>
  <c r="AW2" i="18"/>
  <c r="AY2" i="18"/>
  <c r="AZ2" i="18"/>
  <c r="BA2" i="18"/>
  <c r="BB2" i="18"/>
  <c r="BC2" i="18"/>
  <c r="BD2" i="18"/>
  <c r="BE2" i="18"/>
  <c r="BF2" i="18"/>
  <c r="BG2" i="18"/>
  <c r="BH2" i="18"/>
  <c r="BI2" i="18"/>
  <c r="BJ2" i="18"/>
  <c r="BK2" i="18"/>
  <c r="BL2" i="18"/>
  <c r="BM2" i="18"/>
  <c r="BN2" i="18"/>
  <c r="BO2" i="18"/>
  <c r="BP2" i="18"/>
  <c r="BQ2" i="18"/>
  <c r="BR2" i="18"/>
  <c r="BS2" i="18"/>
  <c r="BT2" i="18"/>
  <c r="BU2" i="18"/>
  <c r="BV2" i="18"/>
  <c r="BW2" i="18"/>
  <c r="BX2" i="18"/>
  <c r="BY2" i="18"/>
  <c r="BZ2" i="18"/>
  <c r="CA2" i="18"/>
  <c r="CB2" i="18"/>
  <c r="B2" i="18"/>
  <c r="B8" i="17"/>
  <c r="C8" i="17"/>
  <c r="D8" i="17"/>
  <c r="E8" i="17"/>
  <c r="F8" i="17"/>
  <c r="G8" i="17"/>
  <c r="H8" i="17"/>
  <c r="A8" i="17"/>
  <c r="C2" i="17"/>
  <c r="D2" i="17"/>
  <c r="E2" i="17"/>
  <c r="F2" i="17"/>
  <c r="G2" i="17"/>
  <c r="H2" i="17"/>
  <c r="J2" i="17"/>
  <c r="K2" i="17"/>
  <c r="L2" i="17"/>
  <c r="M2" i="17"/>
  <c r="N2" i="17"/>
  <c r="O2" i="17"/>
  <c r="Q2" i="17"/>
  <c r="R2" i="17"/>
  <c r="S2" i="17"/>
  <c r="T2" i="17"/>
  <c r="U2" i="17"/>
  <c r="V2" i="17"/>
  <c r="W2" i="17"/>
  <c r="X2" i="17"/>
  <c r="Y2" i="17"/>
  <c r="Z2" i="17"/>
  <c r="AA2" i="17"/>
  <c r="AB2" i="17"/>
  <c r="AC2" i="17"/>
  <c r="AE2" i="17"/>
  <c r="AG2" i="17"/>
  <c r="AH2" i="17"/>
  <c r="AJ2" i="17"/>
  <c r="AK2" i="17"/>
  <c r="AN2" i="17"/>
  <c r="AO2" i="17"/>
  <c r="AP2" i="17"/>
  <c r="AQ2" i="17"/>
  <c r="AS2" i="17"/>
  <c r="AU2" i="17"/>
  <c r="AV2" i="17"/>
  <c r="AW2" i="17"/>
  <c r="AY2" i="17"/>
  <c r="AZ2" i="17"/>
  <c r="BA2" i="17"/>
  <c r="BB2" i="17"/>
  <c r="BC2" i="17"/>
  <c r="BD2" i="17"/>
  <c r="BE2" i="17"/>
  <c r="BF2" i="17"/>
  <c r="BG2" i="17"/>
  <c r="BH2" i="17"/>
  <c r="BI2" i="17"/>
  <c r="BJ2" i="17"/>
  <c r="BK2" i="17"/>
  <c r="BL2" i="17"/>
  <c r="BM2" i="17"/>
  <c r="BN2" i="17"/>
  <c r="BO2" i="17"/>
  <c r="BP2" i="17"/>
  <c r="BQ2" i="17"/>
  <c r="BR2" i="17"/>
  <c r="BS2" i="17"/>
  <c r="BT2" i="17"/>
  <c r="BU2" i="17"/>
  <c r="BV2" i="17"/>
  <c r="BW2" i="17"/>
  <c r="BX2" i="17"/>
  <c r="BY2" i="17"/>
  <c r="BZ2" i="17"/>
  <c r="CA2" i="17"/>
  <c r="CB2" i="17"/>
  <c r="B2" i="17"/>
  <c r="B8" i="16"/>
  <c r="C8" i="16"/>
  <c r="D8" i="16"/>
  <c r="E8" i="16"/>
  <c r="F8" i="16"/>
  <c r="G8" i="16"/>
  <c r="H8" i="16"/>
  <c r="A8" i="16"/>
  <c r="C2" i="16"/>
  <c r="D2" i="16"/>
  <c r="E2" i="16"/>
  <c r="F2" i="16"/>
  <c r="G2" i="16"/>
  <c r="H2" i="16"/>
  <c r="J2" i="16"/>
  <c r="K2" i="16"/>
  <c r="L2" i="16"/>
  <c r="M2" i="16"/>
  <c r="N2" i="16"/>
  <c r="O2" i="16"/>
  <c r="Q2" i="16"/>
  <c r="R2" i="16"/>
  <c r="S2" i="16"/>
  <c r="T2" i="16"/>
  <c r="U2" i="16"/>
  <c r="V2" i="16"/>
  <c r="W2" i="16"/>
  <c r="X2" i="16"/>
  <c r="Y2" i="16"/>
  <c r="Z2" i="16"/>
  <c r="AA2" i="16"/>
  <c r="AB2" i="16"/>
  <c r="AC2" i="16"/>
  <c r="AE2" i="16"/>
  <c r="AG2" i="16"/>
  <c r="AH2" i="16"/>
  <c r="AJ2" i="16"/>
  <c r="AK2" i="16"/>
  <c r="AN2" i="16"/>
  <c r="AO2" i="16"/>
  <c r="AP2" i="16"/>
  <c r="AQ2" i="16"/>
  <c r="AS2" i="16"/>
  <c r="AU2" i="16"/>
  <c r="AV2" i="16"/>
  <c r="AW2" i="16"/>
  <c r="AY2" i="16"/>
  <c r="AZ2" i="16"/>
  <c r="BA2" i="16"/>
  <c r="BB2" i="16"/>
  <c r="BC2" i="16"/>
  <c r="BD2" i="16"/>
  <c r="BE2" i="16"/>
  <c r="BF2" i="16"/>
  <c r="BG2" i="16"/>
  <c r="BH2" i="16"/>
  <c r="BI2" i="16"/>
  <c r="BJ2" i="16"/>
  <c r="BK2" i="16"/>
  <c r="BL2" i="16"/>
  <c r="BM2" i="16"/>
  <c r="BN2" i="16"/>
  <c r="BO2" i="16"/>
  <c r="BP2" i="16"/>
  <c r="BQ2" i="16"/>
  <c r="BR2" i="16"/>
  <c r="BS2" i="16"/>
  <c r="BT2" i="16"/>
  <c r="BU2" i="16"/>
  <c r="BV2" i="16"/>
  <c r="BW2" i="16"/>
  <c r="BX2" i="16"/>
  <c r="BY2" i="16"/>
  <c r="BZ2" i="16"/>
  <c r="CA2" i="16"/>
  <c r="CB2" i="16"/>
  <c r="B2" i="16"/>
  <c r="B8" i="15"/>
  <c r="C8" i="15"/>
  <c r="D8" i="15"/>
  <c r="E8" i="15"/>
  <c r="F8" i="15"/>
  <c r="G8" i="15"/>
  <c r="H8" i="15"/>
  <c r="A8" i="15"/>
  <c r="C2" i="15"/>
  <c r="D2" i="15"/>
  <c r="E2" i="15"/>
  <c r="F2" i="15"/>
  <c r="G2" i="15"/>
  <c r="H2" i="15"/>
  <c r="J2" i="15"/>
  <c r="K2" i="15"/>
  <c r="L2" i="15"/>
  <c r="M2" i="15"/>
  <c r="N2" i="15"/>
  <c r="O2" i="15"/>
  <c r="Q2" i="15"/>
  <c r="R2" i="15"/>
  <c r="S2" i="15"/>
  <c r="T2" i="15"/>
  <c r="U2" i="15"/>
  <c r="V2" i="15"/>
  <c r="W2" i="15"/>
  <c r="X2" i="15"/>
  <c r="Y2" i="15"/>
  <c r="Z2" i="15"/>
  <c r="AA2" i="15"/>
  <c r="AB2" i="15"/>
  <c r="AC2" i="15"/>
  <c r="AE2" i="15"/>
  <c r="AG2" i="15"/>
  <c r="AH2" i="15"/>
  <c r="AJ2" i="15"/>
  <c r="AK2" i="15"/>
  <c r="AN2" i="15"/>
  <c r="AO2" i="15"/>
  <c r="AP2" i="15"/>
  <c r="AQ2" i="15"/>
  <c r="AS2" i="15"/>
  <c r="AU2" i="15"/>
  <c r="AV2" i="15"/>
  <c r="AW2" i="15"/>
  <c r="AY2" i="15"/>
  <c r="AZ2" i="15"/>
  <c r="BA2" i="15"/>
  <c r="BB2" i="15"/>
  <c r="BC2" i="15"/>
  <c r="BD2" i="15"/>
  <c r="BE2" i="15"/>
  <c r="BF2" i="15"/>
  <c r="BG2" i="15"/>
  <c r="BH2" i="15"/>
  <c r="BI2" i="15"/>
  <c r="BJ2" i="15"/>
  <c r="BK2" i="15"/>
  <c r="BL2" i="15"/>
  <c r="BM2" i="15"/>
  <c r="BN2" i="15"/>
  <c r="BO2" i="15"/>
  <c r="BP2" i="15"/>
  <c r="BQ2" i="15"/>
  <c r="BR2" i="15"/>
  <c r="BS2" i="15"/>
  <c r="BT2" i="15"/>
  <c r="BU2" i="15"/>
  <c r="BV2" i="15"/>
  <c r="BW2" i="15"/>
  <c r="BX2" i="15"/>
  <c r="BY2" i="15"/>
  <c r="BZ2" i="15"/>
  <c r="CA2" i="15"/>
  <c r="CB2" i="15"/>
  <c r="B2" i="15"/>
  <c r="B8" i="14"/>
  <c r="C8" i="14"/>
  <c r="D8" i="14"/>
  <c r="E8" i="14"/>
  <c r="F8" i="14"/>
  <c r="G8" i="14"/>
  <c r="H8" i="14"/>
  <c r="A8" i="14"/>
  <c r="C2" i="14"/>
  <c r="D2" i="14"/>
  <c r="E2" i="14"/>
  <c r="F2" i="14"/>
  <c r="G2" i="14"/>
  <c r="H2" i="14"/>
  <c r="J2" i="14"/>
  <c r="K2" i="14"/>
  <c r="L2" i="14"/>
  <c r="M2" i="14"/>
  <c r="N2" i="14"/>
  <c r="O2" i="14"/>
  <c r="Q2" i="14"/>
  <c r="R2" i="14"/>
  <c r="S2" i="14"/>
  <c r="T2" i="14"/>
  <c r="U2" i="14"/>
  <c r="V2" i="14"/>
  <c r="W2" i="14"/>
  <c r="X2" i="14"/>
  <c r="Y2" i="14"/>
  <c r="Z2" i="14"/>
  <c r="AA2" i="14"/>
  <c r="AB2" i="14"/>
  <c r="AC2" i="14"/>
  <c r="AE2" i="14"/>
  <c r="AG2" i="14"/>
  <c r="AH2" i="14"/>
  <c r="AJ2" i="14"/>
  <c r="AK2" i="14"/>
  <c r="AN2" i="14"/>
  <c r="AO2" i="14"/>
  <c r="AP2" i="14"/>
  <c r="AQ2" i="14"/>
  <c r="AS2" i="14"/>
  <c r="AU2" i="14"/>
  <c r="AV2" i="14"/>
  <c r="AW2" i="14"/>
  <c r="AY2" i="14"/>
  <c r="AZ2" i="14"/>
  <c r="BA2" i="14"/>
  <c r="BB2" i="14"/>
  <c r="BC2" i="14"/>
  <c r="BD2" i="14"/>
  <c r="BE2" i="14"/>
  <c r="BF2" i="14"/>
  <c r="BG2" i="14"/>
  <c r="BH2" i="14"/>
  <c r="BI2" i="14"/>
  <c r="BJ2" i="14"/>
  <c r="BK2" i="14"/>
  <c r="BL2" i="14"/>
  <c r="BM2" i="14"/>
  <c r="BN2" i="14"/>
  <c r="BO2" i="14"/>
  <c r="BP2" i="14"/>
  <c r="BQ2" i="14"/>
  <c r="BR2" i="14"/>
  <c r="BS2" i="14"/>
  <c r="BT2" i="14"/>
  <c r="BU2" i="14"/>
  <c r="BV2" i="14"/>
  <c r="BW2" i="14"/>
  <c r="BX2" i="14"/>
  <c r="BY2" i="14"/>
  <c r="BZ2" i="14"/>
  <c r="CA2" i="14"/>
  <c r="CB2" i="14"/>
  <c r="B2" i="14"/>
  <c r="C2" i="13"/>
  <c r="D2" i="13"/>
  <c r="E2" i="13"/>
  <c r="F2" i="13"/>
  <c r="G2" i="13"/>
  <c r="H2" i="13"/>
  <c r="J2" i="13"/>
  <c r="K2" i="13"/>
  <c r="L2" i="13"/>
  <c r="M2" i="13"/>
  <c r="N2" i="13"/>
  <c r="O2" i="13"/>
  <c r="Q2" i="13"/>
  <c r="R2" i="13"/>
  <c r="S2" i="13"/>
  <c r="T2" i="13"/>
  <c r="U2" i="13"/>
  <c r="V2" i="13"/>
  <c r="W2" i="13"/>
  <c r="X2" i="13"/>
  <c r="Y2" i="13"/>
  <c r="Z2" i="13"/>
  <c r="AA2" i="13"/>
  <c r="AB2" i="13"/>
  <c r="AC2" i="13"/>
  <c r="AE2" i="13"/>
  <c r="AG2" i="13"/>
  <c r="AH2" i="13"/>
  <c r="AJ2" i="13"/>
  <c r="AK2" i="13"/>
  <c r="AN2" i="13"/>
  <c r="AO2" i="13"/>
  <c r="AP2" i="13"/>
  <c r="AQ2" i="13"/>
  <c r="AS2" i="13"/>
  <c r="AU2" i="13"/>
  <c r="AV2" i="13"/>
  <c r="AW2" i="13"/>
  <c r="AY2" i="13"/>
  <c r="AZ2" i="13"/>
  <c r="BA2" i="13"/>
  <c r="BB2" i="13"/>
  <c r="BC2" i="13"/>
  <c r="BD2" i="13"/>
  <c r="BE2" i="13"/>
  <c r="BF2" i="13"/>
  <c r="BG2" i="13"/>
  <c r="BH2" i="13"/>
  <c r="BI2" i="13"/>
  <c r="BJ2" i="13"/>
  <c r="BK2" i="13"/>
  <c r="BL2" i="13"/>
  <c r="BM2" i="13"/>
  <c r="BN2" i="13"/>
  <c r="BO2" i="13"/>
  <c r="BP2" i="13"/>
  <c r="BQ2" i="13"/>
  <c r="BR2" i="13"/>
  <c r="BS2" i="13"/>
  <c r="BT2" i="13"/>
  <c r="BU2" i="13"/>
  <c r="BV2" i="13"/>
  <c r="BW2" i="13"/>
  <c r="BX2" i="13"/>
  <c r="BY2" i="13"/>
  <c r="BZ2" i="13"/>
  <c r="CA2" i="13"/>
  <c r="CB2" i="13"/>
  <c r="B2" i="13"/>
  <c r="B8" i="13"/>
  <c r="C8" i="13"/>
  <c r="D8" i="13"/>
  <c r="E8" i="13"/>
  <c r="F8" i="13"/>
  <c r="G8" i="13"/>
  <c r="H8" i="13"/>
  <c r="A8" i="13"/>
  <c r="C2" i="12"/>
  <c r="D2" i="12"/>
  <c r="E2" i="12"/>
  <c r="F2" i="12"/>
  <c r="G2" i="12"/>
  <c r="H2" i="12"/>
  <c r="J2" i="12"/>
  <c r="K2" i="12"/>
  <c r="L2" i="12"/>
  <c r="M2" i="12"/>
  <c r="N2" i="12"/>
  <c r="O2" i="12"/>
  <c r="Q2" i="12"/>
  <c r="R2" i="12"/>
  <c r="S2" i="12"/>
  <c r="T2" i="12"/>
  <c r="U2" i="12"/>
  <c r="V2" i="12"/>
  <c r="W2" i="12"/>
  <c r="X2" i="12"/>
  <c r="Y2" i="12"/>
  <c r="Z2" i="12"/>
  <c r="AA2" i="12"/>
  <c r="AB2" i="12"/>
  <c r="AC2" i="12"/>
  <c r="AE2" i="12"/>
  <c r="AG2" i="12"/>
  <c r="AH2" i="12"/>
  <c r="AJ2" i="12"/>
  <c r="AK2" i="12"/>
  <c r="AN2" i="12"/>
  <c r="AO2" i="12"/>
  <c r="AP2" i="12"/>
  <c r="AQ2" i="12"/>
  <c r="AS2" i="12"/>
  <c r="AU2" i="12"/>
  <c r="AV2" i="12"/>
  <c r="AW2" i="12"/>
  <c r="AY2" i="12"/>
  <c r="AZ2" i="12"/>
  <c r="BA2" i="12"/>
  <c r="BB2" i="12"/>
  <c r="BC2" i="12"/>
  <c r="BD2" i="12"/>
  <c r="BE2" i="12"/>
  <c r="BF2" i="12"/>
  <c r="BG2" i="12"/>
  <c r="BH2" i="12"/>
  <c r="BI2" i="12"/>
  <c r="BJ2" i="12"/>
  <c r="BK2" i="12"/>
  <c r="BL2" i="12"/>
  <c r="BM2" i="12"/>
  <c r="BN2" i="12"/>
  <c r="BO2" i="12"/>
  <c r="BP2" i="12"/>
  <c r="BQ2" i="12"/>
  <c r="BR2" i="12"/>
  <c r="BS2" i="12"/>
  <c r="BT2" i="12"/>
  <c r="BU2" i="12"/>
  <c r="BV2" i="12"/>
  <c r="BW2" i="12"/>
  <c r="BX2" i="12"/>
  <c r="BY2" i="12"/>
  <c r="BZ2" i="12"/>
  <c r="CA2" i="12"/>
  <c r="CB2" i="12"/>
  <c r="B2" i="12"/>
  <c r="B8" i="12"/>
  <c r="C8" i="12"/>
  <c r="D8" i="12"/>
  <c r="E8" i="12"/>
  <c r="F8" i="12"/>
  <c r="G8" i="12"/>
  <c r="H8" i="12"/>
  <c r="A8" i="12"/>
  <c r="C2" i="11"/>
  <c r="D2" i="11"/>
  <c r="E2" i="11"/>
  <c r="F2" i="11"/>
  <c r="G2" i="11"/>
  <c r="H2" i="11"/>
  <c r="J2" i="11"/>
  <c r="K2" i="11"/>
  <c r="L2" i="11"/>
  <c r="M2" i="11"/>
  <c r="N2" i="11"/>
  <c r="O2" i="11"/>
  <c r="Q2" i="11"/>
  <c r="R2" i="11"/>
  <c r="S2" i="11"/>
  <c r="T2" i="11"/>
  <c r="U2" i="11"/>
  <c r="V2" i="11"/>
  <c r="W2" i="11"/>
  <c r="X2" i="11"/>
  <c r="Y2" i="11"/>
  <c r="Z2" i="11"/>
  <c r="AA2" i="11"/>
  <c r="AB2" i="11"/>
  <c r="AC2" i="11"/>
  <c r="AE2" i="11"/>
  <c r="AG2" i="11"/>
  <c r="AH2" i="11"/>
  <c r="AJ2" i="11"/>
  <c r="AK2" i="11"/>
  <c r="AN2" i="11"/>
  <c r="AO2" i="11"/>
  <c r="AP2" i="11"/>
  <c r="AQ2" i="11"/>
  <c r="AS2" i="11"/>
  <c r="AU2" i="11"/>
  <c r="AV2" i="11"/>
  <c r="AW2" i="11"/>
  <c r="AY2" i="11"/>
  <c r="AZ2" i="11"/>
  <c r="BA2" i="11"/>
  <c r="BB2" i="11"/>
  <c r="BC2" i="11"/>
  <c r="BD2" i="11"/>
  <c r="BE2" i="11"/>
  <c r="BF2" i="11"/>
  <c r="BG2" i="11"/>
  <c r="BH2" i="11"/>
  <c r="BI2" i="11"/>
  <c r="BJ2" i="11"/>
  <c r="BK2" i="11"/>
  <c r="BL2" i="11"/>
  <c r="BM2" i="11"/>
  <c r="BN2" i="11"/>
  <c r="BO2" i="11"/>
  <c r="BP2" i="11"/>
  <c r="BQ2" i="11"/>
  <c r="BR2" i="11"/>
  <c r="BS2" i="11"/>
  <c r="BT2" i="11"/>
  <c r="BU2" i="11"/>
  <c r="BV2" i="11"/>
  <c r="BW2" i="11"/>
  <c r="BX2" i="11"/>
  <c r="BY2" i="11"/>
  <c r="BZ2" i="11"/>
  <c r="CA2" i="11"/>
  <c r="CB2" i="11"/>
  <c r="B2" i="11"/>
  <c r="B8" i="11"/>
  <c r="C8" i="11"/>
  <c r="D8" i="11"/>
  <c r="E8" i="11"/>
  <c r="F8" i="11"/>
  <c r="G8" i="11"/>
  <c r="H8" i="11"/>
  <c r="A8" i="11"/>
  <c r="I7" i="21"/>
  <c r="H7" i="21"/>
  <c r="G7" i="21"/>
  <c r="F7" i="21"/>
  <c r="E7" i="21"/>
  <c r="D7" i="21"/>
  <c r="C7" i="21"/>
  <c r="B7" i="21"/>
  <c r="A7" i="21"/>
  <c r="CB1" i="21"/>
  <c r="CA1" i="21"/>
  <c r="BZ1" i="21"/>
  <c r="BY1" i="21"/>
  <c r="BX1" i="21"/>
  <c r="BW1" i="21"/>
  <c r="BV1" i="21"/>
  <c r="BU1" i="21"/>
  <c r="BT1" i="21"/>
  <c r="BS1" i="21"/>
  <c r="BR1" i="21"/>
  <c r="BQ1" i="21"/>
  <c r="BP1" i="21"/>
  <c r="BO1" i="21"/>
  <c r="BN1" i="21"/>
  <c r="BM1" i="21"/>
  <c r="BL1" i="21"/>
  <c r="BK1" i="21"/>
  <c r="BJ1" i="21"/>
  <c r="BI1" i="21"/>
  <c r="BH1" i="21"/>
  <c r="BG1" i="21"/>
  <c r="BF1" i="21"/>
  <c r="BE1" i="21"/>
  <c r="BD1" i="21"/>
  <c r="BC1" i="21"/>
  <c r="BB1" i="21"/>
  <c r="BA1" i="21"/>
  <c r="AZ1" i="21"/>
  <c r="AY1" i="21"/>
  <c r="AW1" i="21"/>
  <c r="AV1" i="21"/>
  <c r="AU1" i="21"/>
  <c r="AS1" i="21"/>
  <c r="AQ1" i="21"/>
  <c r="AP1" i="21"/>
  <c r="AO1" i="21"/>
  <c r="AN1" i="21"/>
  <c r="AK1" i="21"/>
  <c r="AJ1" i="21"/>
  <c r="AH1" i="21"/>
  <c r="AG1" i="21"/>
  <c r="AE1" i="21"/>
  <c r="AC1" i="21"/>
  <c r="AB1" i="21"/>
  <c r="AA1" i="21"/>
  <c r="Z1" i="21"/>
  <c r="Y1" i="21"/>
  <c r="X1" i="21"/>
  <c r="W1" i="21"/>
  <c r="V1" i="21"/>
  <c r="U1" i="21"/>
  <c r="T1" i="21"/>
  <c r="S1" i="21"/>
  <c r="R1" i="21"/>
  <c r="Q1" i="21"/>
  <c r="O1" i="21"/>
  <c r="N1" i="21"/>
  <c r="M1" i="21"/>
  <c r="L1" i="21"/>
  <c r="K1" i="21"/>
  <c r="J1" i="21"/>
  <c r="H1" i="21"/>
  <c r="G1" i="21"/>
  <c r="F1" i="21"/>
  <c r="E1" i="21"/>
  <c r="D1" i="21"/>
  <c r="C1" i="21"/>
  <c r="B1" i="21"/>
  <c r="I7" i="20"/>
  <c r="H7" i="20"/>
  <c r="G7" i="20"/>
  <c r="F7" i="20"/>
  <c r="E7" i="20"/>
  <c r="D7" i="20"/>
  <c r="C7" i="20"/>
  <c r="B7" i="20"/>
  <c r="A7" i="20"/>
  <c r="CB1" i="20"/>
  <c r="CA1" i="20"/>
  <c r="BZ1" i="20"/>
  <c r="BY1" i="20"/>
  <c r="BX1" i="20"/>
  <c r="BW1" i="20"/>
  <c r="BV1" i="20"/>
  <c r="BU1" i="20"/>
  <c r="BT1" i="20"/>
  <c r="BS1" i="20"/>
  <c r="BR1" i="20"/>
  <c r="BQ1" i="20"/>
  <c r="BP1" i="20"/>
  <c r="BO1" i="20"/>
  <c r="BN1" i="20"/>
  <c r="BM1" i="20"/>
  <c r="BL1" i="20"/>
  <c r="BK1" i="20"/>
  <c r="BJ1" i="20"/>
  <c r="BI1" i="20"/>
  <c r="BH1" i="20"/>
  <c r="BG1" i="20"/>
  <c r="BF1" i="20"/>
  <c r="BE1" i="20"/>
  <c r="BD1" i="20"/>
  <c r="BC1" i="20"/>
  <c r="BB1" i="20"/>
  <c r="BA1" i="20"/>
  <c r="AZ1" i="20"/>
  <c r="AY1" i="20"/>
  <c r="AW1" i="20"/>
  <c r="AV1" i="20"/>
  <c r="AU1" i="20"/>
  <c r="AS1" i="20"/>
  <c r="AQ1" i="20"/>
  <c r="AP1" i="20"/>
  <c r="AO1" i="20"/>
  <c r="AN1" i="20"/>
  <c r="AK1" i="20"/>
  <c r="AJ1" i="20"/>
  <c r="AH1" i="20"/>
  <c r="AG1" i="20"/>
  <c r="AE1" i="20"/>
  <c r="AC1" i="20"/>
  <c r="AB1" i="20"/>
  <c r="AA1" i="20"/>
  <c r="Z1" i="20"/>
  <c r="Y1" i="20"/>
  <c r="X1" i="20"/>
  <c r="W1" i="20"/>
  <c r="V1" i="20"/>
  <c r="U1" i="20"/>
  <c r="T1" i="20"/>
  <c r="S1" i="20"/>
  <c r="R1" i="20"/>
  <c r="Q1" i="20"/>
  <c r="O1" i="20"/>
  <c r="N1" i="20"/>
  <c r="M1" i="20"/>
  <c r="L1" i="20"/>
  <c r="K1" i="20"/>
  <c r="J1" i="20"/>
  <c r="H1" i="20"/>
  <c r="G1" i="20"/>
  <c r="F1" i="20"/>
  <c r="E1" i="20"/>
  <c r="D1" i="20"/>
  <c r="C1" i="20"/>
  <c r="B1" i="20"/>
  <c r="I7" i="19"/>
  <c r="H7" i="19"/>
  <c r="G7" i="19"/>
  <c r="F7" i="19"/>
  <c r="E7" i="19"/>
  <c r="D7" i="19"/>
  <c r="C7" i="19"/>
  <c r="B7" i="19"/>
  <c r="A7" i="19"/>
  <c r="CB1" i="19"/>
  <c r="CA1" i="19"/>
  <c r="BZ1" i="19"/>
  <c r="BY1" i="19"/>
  <c r="BX1" i="19"/>
  <c r="BW1" i="19"/>
  <c r="BV1" i="19"/>
  <c r="BU1" i="19"/>
  <c r="BT1" i="19"/>
  <c r="BS1" i="19"/>
  <c r="BR1" i="19"/>
  <c r="BQ1" i="19"/>
  <c r="BP1" i="19"/>
  <c r="BO1" i="19"/>
  <c r="BN1" i="19"/>
  <c r="BM1" i="19"/>
  <c r="BL1" i="19"/>
  <c r="BK1" i="19"/>
  <c r="BJ1" i="19"/>
  <c r="BI1" i="19"/>
  <c r="BH1" i="19"/>
  <c r="BG1" i="19"/>
  <c r="BF1" i="19"/>
  <c r="BE1" i="19"/>
  <c r="BD1" i="19"/>
  <c r="BC1" i="19"/>
  <c r="BB1" i="19"/>
  <c r="BA1" i="19"/>
  <c r="AZ1" i="19"/>
  <c r="AY1" i="19"/>
  <c r="AW1" i="19"/>
  <c r="AV1" i="19"/>
  <c r="AU1" i="19"/>
  <c r="AS1" i="19"/>
  <c r="AQ1" i="19"/>
  <c r="AP1" i="19"/>
  <c r="AO1" i="19"/>
  <c r="AN1" i="19"/>
  <c r="AK1" i="19"/>
  <c r="AJ1" i="19"/>
  <c r="AH1" i="19"/>
  <c r="AG1" i="19"/>
  <c r="AE1" i="19"/>
  <c r="AC1" i="19"/>
  <c r="AB1" i="19"/>
  <c r="AA1" i="19"/>
  <c r="Z1" i="19"/>
  <c r="Y1" i="19"/>
  <c r="X1" i="19"/>
  <c r="W1" i="19"/>
  <c r="V1" i="19"/>
  <c r="U1" i="19"/>
  <c r="T1" i="19"/>
  <c r="S1" i="19"/>
  <c r="R1" i="19"/>
  <c r="Q1" i="19"/>
  <c r="O1" i="19"/>
  <c r="N1" i="19"/>
  <c r="M1" i="19"/>
  <c r="L1" i="19"/>
  <c r="K1" i="19"/>
  <c r="J1" i="19"/>
  <c r="H1" i="19"/>
  <c r="G1" i="19"/>
  <c r="F1" i="19"/>
  <c r="E1" i="19"/>
  <c r="D1" i="19"/>
  <c r="C1" i="19"/>
  <c r="B1" i="19"/>
  <c r="I7" i="18"/>
  <c r="H7" i="18"/>
  <c r="G7" i="18"/>
  <c r="F7" i="18"/>
  <c r="E7" i="18"/>
  <c r="D7" i="18"/>
  <c r="C7" i="18"/>
  <c r="B7" i="18"/>
  <c r="A7" i="18"/>
  <c r="CB1" i="18"/>
  <c r="CA1" i="18"/>
  <c r="BZ1" i="18"/>
  <c r="BY1" i="18"/>
  <c r="BX1" i="18"/>
  <c r="BW1" i="18"/>
  <c r="BV1" i="18"/>
  <c r="BU1" i="18"/>
  <c r="BT1" i="18"/>
  <c r="BS1" i="18"/>
  <c r="BR1" i="18"/>
  <c r="BQ1" i="18"/>
  <c r="BP1" i="18"/>
  <c r="BO1" i="18"/>
  <c r="BN1" i="18"/>
  <c r="BM1" i="18"/>
  <c r="BL1" i="18"/>
  <c r="BK1" i="18"/>
  <c r="BJ1" i="18"/>
  <c r="BI1" i="18"/>
  <c r="BH1" i="18"/>
  <c r="BG1" i="18"/>
  <c r="BF1" i="18"/>
  <c r="BE1" i="18"/>
  <c r="BD1" i="18"/>
  <c r="BC1" i="18"/>
  <c r="BB1" i="18"/>
  <c r="BA1" i="18"/>
  <c r="AZ1" i="18"/>
  <c r="AY1" i="18"/>
  <c r="AW1" i="18"/>
  <c r="AV1" i="18"/>
  <c r="AU1" i="18"/>
  <c r="AS1" i="18"/>
  <c r="AQ1" i="18"/>
  <c r="AP1" i="18"/>
  <c r="AO1" i="18"/>
  <c r="AN1" i="18"/>
  <c r="AK1" i="18"/>
  <c r="AJ1" i="18"/>
  <c r="AH1" i="18"/>
  <c r="AG1" i="18"/>
  <c r="AE1" i="18"/>
  <c r="AC1" i="18"/>
  <c r="AB1" i="18"/>
  <c r="AA1" i="18"/>
  <c r="Z1" i="18"/>
  <c r="Y1" i="18"/>
  <c r="X1" i="18"/>
  <c r="W1" i="18"/>
  <c r="V1" i="18"/>
  <c r="U1" i="18"/>
  <c r="T1" i="18"/>
  <c r="S1" i="18"/>
  <c r="R1" i="18"/>
  <c r="Q1" i="18"/>
  <c r="O1" i="18"/>
  <c r="N1" i="18"/>
  <c r="M1" i="18"/>
  <c r="L1" i="18"/>
  <c r="K1" i="18"/>
  <c r="J1" i="18"/>
  <c r="H1" i="18"/>
  <c r="G1" i="18"/>
  <c r="F1" i="18"/>
  <c r="E1" i="18"/>
  <c r="D1" i="18"/>
  <c r="C1" i="18"/>
  <c r="B1" i="18"/>
  <c r="I7" i="17"/>
  <c r="H7" i="17"/>
  <c r="G7" i="17"/>
  <c r="F7" i="17"/>
  <c r="E7" i="17"/>
  <c r="D7" i="17"/>
  <c r="C7" i="17"/>
  <c r="B7" i="17"/>
  <c r="A7" i="17"/>
  <c r="CB1" i="17"/>
  <c r="CA1" i="17"/>
  <c r="BZ1" i="17"/>
  <c r="BY1" i="17"/>
  <c r="BX1" i="17"/>
  <c r="BW1" i="17"/>
  <c r="BV1" i="17"/>
  <c r="BU1" i="17"/>
  <c r="BT1" i="17"/>
  <c r="BS1" i="17"/>
  <c r="BR1" i="17"/>
  <c r="BQ1" i="17"/>
  <c r="BP1" i="17"/>
  <c r="BO1" i="17"/>
  <c r="BN1" i="17"/>
  <c r="BM1" i="17"/>
  <c r="BL1" i="17"/>
  <c r="BK1" i="17"/>
  <c r="BJ1" i="17"/>
  <c r="BI1" i="17"/>
  <c r="BH1" i="17"/>
  <c r="BG1" i="17"/>
  <c r="BF1" i="17"/>
  <c r="BE1" i="17"/>
  <c r="BD1" i="17"/>
  <c r="BC1" i="17"/>
  <c r="BB1" i="17"/>
  <c r="BA1" i="17"/>
  <c r="AZ1" i="17"/>
  <c r="AY1" i="17"/>
  <c r="AW1" i="17"/>
  <c r="AV1" i="17"/>
  <c r="AU1" i="17"/>
  <c r="AS1" i="17"/>
  <c r="AQ1" i="17"/>
  <c r="AP1" i="17"/>
  <c r="AO1" i="17"/>
  <c r="AN1" i="17"/>
  <c r="AK1" i="17"/>
  <c r="AJ1" i="17"/>
  <c r="AH1" i="17"/>
  <c r="AG1" i="17"/>
  <c r="AE1" i="17"/>
  <c r="AC1" i="17"/>
  <c r="AB1" i="17"/>
  <c r="AA1" i="17"/>
  <c r="Z1" i="17"/>
  <c r="Y1" i="17"/>
  <c r="X1" i="17"/>
  <c r="W1" i="17"/>
  <c r="V1" i="17"/>
  <c r="U1" i="17"/>
  <c r="T1" i="17"/>
  <c r="S1" i="17"/>
  <c r="R1" i="17"/>
  <c r="Q1" i="17"/>
  <c r="O1" i="17"/>
  <c r="N1" i="17"/>
  <c r="M1" i="17"/>
  <c r="L1" i="17"/>
  <c r="K1" i="17"/>
  <c r="J1" i="17"/>
  <c r="H1" i="17"/>
  <c r="G1" i="17"/>
  <c r="F1" i="17"/>
  <c r="E1" i="17"/>
  <c r="D1" i="17"/>
  <c r="C1" i="17"/>
  <c r="B1" i="17"/>
  <c r="I7" i="16"/>
  <c r="H7" i="16"/>
  <c r="G7" i="16"/>
  <c r="F7" i="16"/>
  <c r="E7" i="16"/>
  <c r="D7" i="16"/>
  <c r="C7" i="16"/>
  <c r="B7" i="16"/>
  <c r="A7" i="16"/>
  <c r="CB1" i="16"/>
  <c r="CA1" i="16"/>
  <c r="BZ1" i="16"/>
  <c r="BY1" i="16"/>
  <c r="BX1" i="16"/>
  <c r="BW1" i="16"/>
  <c r="BV1" i="16"/>
  <c r="BU1" i="16"/>
  <c r="BT1" i="16"/>
  <c r="BS1" i="16"/>
  <c r="BR1" i="16"/>
  <c r="BQ1" i="16"/>
  <c r="BP1" i="16"/>
  <c r="BO1" i="16"/>
  <c r="BN1" i="16"/>
  <c r="BM1" i="16"/>
  <c r="BL1" i="16"/>
  <c r="BK1" i="16"/>
  <c r="BJ1" i="16"/>
  <c r="BI1" i="16"/>
  <c r="BH1" i="16"/>
  <c r="BG1" i="16"/>
  <c r="BF1" i="16"/>
  <c r="BE1" i="16"/>
  <c r="BD1" i="16"/>
  <c r="BC1" i="16"/>
  <c r="BB1" i="16"/>
  <c r="BA1" i="16"/>
  <c r="AZ1" i="16"/>
  <c r="AY1" i="16"/>
  <c r="AW1" i="16"/>
  <c r="AV1" i="16"/>
  <c r="AU1" i="16"/>
  <c r="AS1" i="16"/>
  <c r="AQ1" i="16"/>
  <c r="AP1" i="16"/>
  <c r="AO1" i="16"/>
  <c r="AN1" i="16"/>
  <c r="AK1" i="16"/>
  <c r="AJ1" i="16"/>
  <c r="AH1" i="16"/>
  <c r="AG1" i="16"/>
  <c r="AE1" i="16"/>
  <c r="AC1" i="16"/>
  <c r="AB1" i="16"/>
  <c r="AA1" i="16"/>
  <c r="Z1" i="16"/>
  <c r="Y1" i="16"/>
  <c r="X1" i="16"/>
  <c r="W1" i="16"/>
  <c r="V1" i="16"/>
  <c r="U1" i="16"/>
  <c r="T1" i="16"/>
  <c r="S1" i="16"/>
  <c r="R1" i="16"/>
  <c r="Q1" i="16"/>
  <c r="O1" i="16"/>
  <c r="N1" i="16"/>
  <c r="M1" i="16"/>
  <c r="L1" i="16"/>
  <c r="K1" i="16"/>
  <c r="J1" i="16"/>
  <c r="H1" i="16"/>
  <c r="G1" i="16"/>
  <c r="F1" i="16"/>
  <c r="E1" i="16"/>
  <c r="D1" i="16"/>
  <c r="C1" i="16"/>
  <c r="B1" i="16"/>
  <c r="I7" i="15"/>
  <c r="H7" i="15"/>
  <c r="G7" i="15"/>
  <c r="F7" i="15"/>
  <c r="E7" i="15"/>
  <c r="D7" i="15"/>
  <c r="C7" i="15"/>
  <c r="B7" i="15"/>
  <c r="A7" i="15"/>
  <c r="CB1" i="15"/>
  <c r="CA1" i="15"/>
  <c r="BZ1" i="15"/>
  <c r="BY1" i="15"/>
  <c r="BX1" i="15"/>
  <c r="BW1" i="15"/>
  <c r="BV1" i="15"/>
  <c r="BU1" i="15"/>
  <c r="BT1" i="15"/>
  <c r="BS1" i="15"/>
  <c r="BR1" i="15"/>
  <c r="BQ1" i="15"/>
  <c r="BP1" i="15"/>
  <c r="BO1" i="15"/>
  <c r="BN1" i="15"/>
  <c r="BM1" i="15"/>
  <c r="BL1" i="15"/>
  <c r="BK1" i="15"/>
  <c r="BJ1" i="15"/>
  <c r="BI1" i="15"/>
  <c r="BH1" i="15"/>
  <c r="BG1" i="15"/>
  <c r="BF1" i="15"/>
  <c r="BE1" i="15"/>
  <c r="BD1" i="15"/>
  <c r="BC1" i="15"/>
  <c r="BB1" i="15"/>
  <c r="BA1" i="15"/>
  <c r="AZ1" i="15"/>
  <c r="AY1" i="15"/>
  <c r="AW1" i="15"/>
  <c r="AV1" i="15"/>
  <c r="AU1" i="15"/>
  <c r="AS1" i="15"/>
  <c r="AQ1" i="15"/>
  <c r="AP1" i="15"/>
  <c r="AO1" i="15"/>
  <c r="AN1" i="15"/>
  <c r="AK1" i="15"/>
  <c r="AJ1" i="15"/>
  <c r="AH1" i="15"/>
  <c r="AG1" i="15"/>
  <c r="AE1" i="15"/>
  <c r="AC1" i="15"/>
  <c r="AB1" i="15"/>
  <c r="AA1" i="15"/>
  <c r="Z1" i="15"/>
  <c r="Y1" i="15"/>
  <c r="X1" i="15"/>
  <c r="W1" i="15"/>
  <c r="V1" i="15"/>
  <c r="U1" i="15"/>
  <c r="T1" i="15"/>
  <c r="S1" i="15"/>
  <c r="R1" i="15"/>
  <c r="Q1" i="15"/>
  <c r="O1" i="15"/>
  <c r="N1" i="15"/>
  <c r="M1" i="15"/>
  <c r="L1" i="15"/>
  <c r="K1" i="15"/>
  <c r="J1" i="15"/>
  <c r="H1" i="15"/>
  <c r="G1" i="15"/>
  <c r="F1" i="15"/>
  <c r="E1" i="15"/>
  <c r="D1" i="15"/>
  <c r="C1" i="15"/>
  <c r="B1" i="15"/>
  <c r="I7" i="14"/>
  <c r="H7" i="14"/>
  <c r="G7" i="14"/>
  <c r="F7" i="14"/>
  <c r="E7" i="14"/>
  <c r="D7" i="14"/>
  <c r="C7" i="14"/>
  <c r="B7" i="14"/>
  <c r="A7" i="14"/>
  <c r="CB1" i="14"/>
  <c r="CA1" i="14"/>
  <c r="BZ1" i="14"/>
  <c r="BY1" i="14"/>
  <c r="BX1" i="14"/>
  <c r="BW1" i="14"/>
  <c r="BV1" i="14"/>
  <c r="BU1" i="14"/>
  <c r="BT1" i="14"/>
  <c r="BS1" i="14"/>
  <c r="BR1" i="14"/>
  <c r="BQ1" i="14"/>
  <c r="BP1" i="14"/>
  <c r="BO1" i="14"/>
  <c r="BN1" i="14"/>
  <c r="BM1" i="14"/>
  <c r="BL1" i="14"/>
  <c r="BK1" i="14"/>
  <c r="BJ1" i="14"/>
  <c r="BI1" i="14"/>
  <c r="BH1" i="14"/>
  <c r="BG1" i="14"/>
  <c r="BF1" i="14"/>
  <c r="BE1" i="14"/>
  <c r="BD1" i="14"/>
  <c r="BC1" i="14"/>
  <c r="BB1" i="14"/>
  <c r="BA1" i="14"/>
  <c r="AZ1" i="14"/>
  <c r="AY1" i="14"/>
  <c r="AW1" i="14"/>
  <c r="AV1" i="14"/>
  <c r="AU1" i="14"/>
  <c r="AS1" i="14"/>
  <c r="AQ1" i="14"/>
  <c r="AP1" i="14"/>
  <c r="AO1" i="14"/>
  <c r="AN1" i="14"/>
  <c r="AK1" i="14"/>
  <c r="AJ1" i="14"/>
  <c r="AH1" i="14"/>
  <c r="AG1" i="14"/>
  <c r="AE1" i="14"/>
  <c r="AC1" i="14"/>
  <c r="AB1" i="14"/>
  <c r="AA1" i="14"/>
  <c r="Z1" i="14"/>
  <c r="Y1" i="14"/>
  <c r="X1" i="14"/>
  <c r="W1" i="14"/>
  <c r="V1" i="14"/>
  <c r="U1" i="14"/>
  <c r="T1" i="14"/>
  <c r="S1" i="14"/>
  <c r="R1" i="14"/>
  <c r="Q1" i="14"/>
  <c r="O1" i="14"/>
  <c r="N1" i="14"/>
  <c r="M1" i="14"/>
  <c r="L1" i="14"/>
  <c r="K1" i="14"/>
  <c r="J1" i="14"/>
  <c r="H1" i="14"/>
  <c r="G1" i="14"/>
  <c r="F1" i="14"/>
  <c r="E1" i="14"/>
  <c r="D1" i="14"/>
  <c r="C1" i="14"/>
  <c r="B1" i="14"/>
  <c r="I7" i="13"/>
  <c r="H7" i="13"/>
  <c r="G7" i="13"/>
  <c r="F7" i="13"/>
  <c r="E7" i="13"/>
  <c r="D7" i="13"/>
  <c r="C7" i="13"/>
  <c r="B7" i="13"/>
  <c r="A7" i="13"/>
  <c r="CB1" i="13"/>
  <c r="CA1" i="13"/>
  <c r="BZ1" i="13"/>
  <c r="BY1" i="13"/>
  <c r="BX1" i="13"/>
  <c r="BW1" i="13"/>
  <c r="BV1" i="13"/>
  <c r="BU1" i="13"/>
  <c r="BT1" i="13"/>
  <c r="BS1" i="13"/>
  <c r="BR1" i="13"/>
  <c r="BQ1" i="13"/>
  <c r="BP1" i="13"/>
  <c r="BO1" i="13"/>
  <c r="BN1" i="13"/>
  <c r="BM1" i="13"/>
  <c r="BL1" i="13"/>
  <c r="BK1" i="13"/>
  <c r="BJ1" i="13"/>
  <c r="BI1" i="13"/>
  <c r="BH1" i="13"/>
  <c r="BG1" i="13"/>
  <c r="BF1" i="13"/>
  <c r="BE1" i="13"/>
  <c r="BD1" i="13"/>
  <c r="BC1" i="13"/>
  <c r="BB1" i="13"/>
  <c r="BA1" i="13"/>
  <c r="AZ1" i="13"/>
  <c r="AY1" i="13"/>
  <c r="AW1" i="13"/>
  <c r="AV1" i="13"/>
  <c r="AU1" i="13"/>
  <c r="AS1" i="13"/>
  <c r="AQ1" i="13"/>
  <c r="AP1" i="13"/>
  <c r="AO1" i="13"/>
  <c r="AN1" i="13"/>
  <c r="AK1" i="13"/>
  <c r="AJ1" i="13"/>
  <c r="AH1" i="13"/>
  <c r="AG1" i="13"/>
  <c r="AE1" i="13"/>
  <c r="AC1" i="13"/>
  <c r="AB1" i="13"/>
  <c r="AA1" i="13"/>
  <c r="Z1" i="13"/>
  <c r="Y1" i="13"/>
  <c r="X1" i="13"/>
  <c r="W1" i="13"/>
  <c r="V1" i="13"/>
  <c r="U1" i="13"/>
  <c r="T1" i="13"/>
  <c r="S1" i="13"/>
  <c r="R1" i="13"/>
  <c r="Q1" i="13"/>
  <c r="O1" i="13"/>
  <c r="N1" i="13"/>
  <c r="M1" i="13"/>
  <c r="L1" i="13"/>
  <c r="K1" i="13"/>
  <c r="J1" i="13"/>
  <c r="H1" i="13"/>
  <c r="G1" i="13"/>
  <c r="F1" i="13"/>
  <c r="E1" i="13"/>
  <c r="D1" i="13"/>
  <c r="C1" i="13"/>
  <c r="B1" i="13"/>
  <c r="I7" i="12"/>
  <c r="H7" i="12"/>
  <c r="G7" i="12"/>
  <c r="F7" i="12"/>
  <c r="E7" i="12"/>
  <c r="D7" i="12"/>
  <c r="C7" i="12"/>
  <c r="B7" i="12"/>
  <c r="A7" i="12"/>
  <c r="CB1" i="12"/>
  <c r="CA1" i="12"/>
  <c r="BZ1" i="12"/>
  <c r="BY1" i="12"/>
  <c r="BX1" i="12"/>
  <c r="BW1" i="12"/>
  <c r="BV1" i="12"/>
  <c r="BU1" i="12"/>
  <c r="BT1" i="12"/>
  <c r="BS1" i="12"/>
  <c r="BR1" i="12"/>
  <c r="BQ1" i="12"/>
  <c r="BP1" i="12"/>
  <c r="BO1" i="12"/>
  <c r="BN1" i="12"/>
  <c r="BM1" i="12"/>
  <c r="BL1" i="12"/>
  <c r="BK1" i="12"/>
  <c r="BJ1" i="12"/>
  <c r="BI1" i="12"/>
  <c r="BH1" i="12"/>
  <c r="BG1" i="12"/>
  <c r="BF1" i="12"/>
  <c r="BE1" i="12"/>
  <c r="BD1" i="12"/>
  <c r="BC1" i="12"/>
  <c r="BB1" i="12"/>
  <c r="BA1" i="12"/>
  <c r="AZ1" i="12"/>
  <c r="AY1" i="12"/>
  <c r="AW1" i="12"/>
  <c r="AV1" i="12"/>
  <c r="AU1" i="12"/>
  <c r="AS1" i="12"/>
  <c r="AQ1" i="12"/>
  <c r="AP1" i="12"/>
  <c r="AO1" i="12"/>
  <c r="AN1" i="12"/>
  <c r="AK1" i="12"/>
  <c r="AJ1" i="12"/>
  <c r="AH1" i="12"/>
  <c r="AG1" i="12"/>
  <c r="AE1" i="12"/>
  <c r="AC1" i="12"/>
  <c r="AB1" i="12"/>
  <c r="AA1" i="12"/>
  <c r="Z1" i="12"/>
  <c r="Y1" i="12"/>
  <c r="X1" i="12"/>
  <c r="W1" i="12"/>
  <c r="V1" i="12"/>
  <c r="U1" i="12"/>
  <c r="T1" i="12"/>
  <c r="S1" i="12"/>
  <c r="R1" i="12"/>
  <c r="Q1" i="12"/>
  <c r="O1" i="12"/>
  <c r="N1" i="12"/>
  <c r="M1" i="12"/>
  <c r="L1" i="12"/>
  <c r="K1" i="12"/>
  <c r="J1" i="12"/>
  <c r="H1" i="12"/>
  <c r="G1" i="12"/>
  <c r="F1" i="12"/>
  <c r="E1" i="12"/>
  <c r="D1" i="12"/>
  <c r="C1" i="12"/>
  <c r="B1" i="12"/>
  <c r="I7" i="11"/>
  <c r="H7" i="11"/>
  <c r="G7" i="11"/>
  <c r="F7" i="11"/>
  <c r="E7" i="11"/>
  <c r="D7" i="11"/>
  <c r="C7" i="11"/>
  <c r="B7" i="11"/>
  <c r="A7" i="11"/>
  <c r="CB1" i="11"/>
  <c r="CA1" i="11"/>
  <c r="BZ1" i="11"/>
  <c r="BY1" i="11"/>
  <c r="BX1" i="11"/>
  <c r="BW1" i="11"/>
  <c r="BV1" i="11"/>
  <c r="BU1" i="11"/>
  <c r="BT1" i="11"/>
  <c r="BS1" i="11"/>
  <c r="BR1" i="11"/>
  <c r="BQ1" i="11"/>
  <c r="BP1" i="11"/>
  <c r="BO1" i="11"/>
  <c r="BN1" i="11"/>
  <c r="BM1" i="11"/>
  <c r="BL1" i="11"/>
  <c r="BK1" i="11"/>
  <c r="BJ1" i="11"/>
  <c r="BI1" i="11"/>
  <c r="BH1" i="11"/>
  <c r="BG1" i="11"/>
  <c r="BF1" i="11"/>
  <c r="BE1" i="11"/>
  <c r="BD1" i="11"/>
  <c r="BC1" i="11"/>
  <c r="BB1" i="11"/>
  <c r="BA1" i="11"/>
  <c r="AZ1" i="11"/>
  <c r="AY1" i="11"/>
  <c r="AW1" i="11"/>
  <c r="AV1" i="11"/>
  <c r="AU1" i="11"/>
  <c r="AS1" i="11"/>
  <c r="AQ1" i="11"/>
  <c r="AP1" i="11"/>
  <c r="AO1" i="11"/>
  <c r="AN1" i="11"/>
  <c r="AK1" i="11"/>
  <c r="AJ1" i="11"/>
  <c r="AH1" i="11"/>
  <c r="AG1" i="11"/>
  <c r="AE1" i="11"/>
  <c r="AC1" i="11"/>
  <c r="AB1" i="11"/>
  <c r="AA1" i="11"/>
  <c r="Z1" i="11"/>
  <c r="Y1" i="11"/>
  <c r="X1" i="11"/>
  <c r="W1" i="11"/>
  <c r="V1" i="11"/>
  <c r="U1" i="11"/>
  <c r="T1" i="11"/>
  <c r="S1" i="11"/>
  <c r="R1" i="11"/>
  <c r="Q1" i="11"/>
  <c r="O1" i="11"/>
  <c r="N1" i="11"/>
  <c r="M1" i="11"/>
  <c r="L1" i="11"/>
  <c r="K1" i="11"/>
  <c r="J1" i="11"/>
  <c r="H1" i="11"/>
  <c r="G1" i="11"/>
  <c r="F1" i="11"/>
  <c r="E1" i="11"/>
  <c r="D1" i="11"/>
  <c r="C1" i="11"/>
  <c r="B1" i="11"/>
  <c r="B8" i="9"/>
  <c r="C8" i="9"/>
  <c r="D8" i="9"/>
  <c r="E8" i="9"/>
  <c r="F8" i="9"/>
  <c r="G8" i="9"/>
  <c r="H8" i="9"/>
  <c r="A8" i="9"/>
  <c r="B2" i="9"/>
  <c r="B8" i="8"/>
  <c r="C8" i="8"/>
  <c r="D8" i="8"/>
  <c r="E8" i="8"/>
  <c r="F8" i="8"/>
  <c r="G8" i="8"/>
  <c r="H8" i="8"/>
  <c r="A8" i="8"/>
  <c r="C2" i="8"/>
  <c r="D2" i="8"/>
  <c r="E2" i="8"/>
  <c r="F2" i="8"/>
  <c r="G2" i="8"/>
  <c r="H2" i="8"/>
  <c r="J2" i="8"/>
  <c r="K2" i="8"/>
  <c r="L2" i="8"/>
  <c r="M2" i="8"/>
  <c r="N2" i="8"/>
  <c r="O2" i="8"/>
  <c r="Q2" i="8"/>
  <c r="R2" i="8"/>
  <c r="S2" i="8"/>
  <c r="T2" i="8"/>
  <c r="U2" i="8"/>
  <c r="V2" i="8"/>
  <c r="W2" i="8"/>
  <c r="X2" i="8"/>
  <c r="Y2" i="8"/>
  <c r="Z2" i="8"/>
  <c r="AA2" i="8"/>
  <c r="AB2" i="8"/>
  <c r="AC2" i="8"/>
  <c r="AE2" i="8"/>
  <c r="AG2" i="8"/>
  <c r="AH2" i="8"/>
  <c r="AJ2" i="8"/>
  <c r="AK2" i="8"/>
  <c r="AN2" i="8"/>
  <c r="AO2" i="8"/>
  <c r="AP2" i="8"/>
  <c r="AQ2" i="8"/>
  <c r="AS2" i="8"/>
  <c r="AU2" i="8"/>
  <c r="AV2" i="8"/>
  <c r="AW2" i="8"/>
  <c r="AY2" i="8"/>
  <c r="AZ2" i="8"/>
  <c r="BA2" i="8"/>
  <c r="BB2" i="8"/>
  <c r="BC2" i="8"/>
  <c r="BD2" i="8"/>
  <c r="BE2" i="8"/>
  <c r="BF2" i="8"/>
  <c r="BG2" i="8"/>
  <c r="BH2" i="8"/>
  <c r="BI2" i="8"/>
  <c r="BJ2" i="8"/>
  <c r="BK2" i="8"/>
  <c r="BL2" i="8"/>
  <c r="BM2" i="8"/>
  <c r="BN2" i="8"/>
  <c r="BO2" i="8"/>
  <c r="BP2" i="8"/>
  <c r="BQ2" i="8"/>
  <c r="BR2" i="8"/>
  <c r="BS2" i="8"/>
  <c r="BT2" i="8"/>
  <c r="BU2" i="8"/>
  <c r="BV2" i="8"/>
  <c r="BW2" i="8"/>
  <c r="BX2" i="8"/>
  <c r="BY2" i="8"/>
  <c r="BZ2" i="8"/>
  <c r="CA2" i="8"/>
  <c r="CB2" i="8"/>
  <c r="B2" i="8"/>
  <c r="C2" i="7"/>
  <c r="D2" i="7"/>
  <c r="E2" i="7"/>
  <c r="F2" i="7"/>
  <c r="G2" i="7"/>
  <c r="H2" i="7"/>
  <c r="J2" i="7"/>
  <c r="K2" i="7"/>
  <c r="L2" i="7"/>
  <c r="M2" i="7"/>
  <c r="N2" i="7"/>
  <c r="O2" i="7"/>
  <c r="Q2" i="7"/>
  <c r="R2" i="7"/>
  <c r="S2" i="7"/>
  <c r="T2" i="7"/>
  <c r="U2" i="7"/>
  <c r="V2" i="7"/>
  <c r="W2" i="7"/>
  <c r="X2" i="7"/>
  <c r="Y2" i="7"/>
  <c r="Z2" i="7"/>
  <c r="AA2" i="7"/>
  <c r="AB2" i="7"/>
  <c r="AC2" i="7"/>
  <c r="AE2" i="7"/>
  <c r="AG2" i="7"/>
  <c r="AH2" i="7"/>
  <c r="AJ2" i="7"/>
  <c r="AK2" i="7"/>
  <c r="AN2" i="7"/>
  <c r="AO2" i="7"/>
  <c r="AP2" i="7"/>
  <c r="AQ2" i="7"/>
  <c r="AS2" i="7"/>
  <c r="AU2" i="7"/>
  <c r="AV2" i="7"/>
  <c r="AW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B2" i="7"/>
  <c r="B8" i="7"/>
  <c r="C8" i="7"/>
  <c r="D8" i="7"/>
  <c r="E8" i="7"/>
  <c r="F8" i="7"/>
  <c r="G8" i="7"/>
  <c r="H8" i="7"/>
  <c r="A8" i="7"/>
  <c r="C2" i="5"/>
  <c r="D2" i="5"/>
  <c r="E2" i="5"/>
  <c r="F2" i="5"/>
  <c r="G2" i="5"/>
  <c r="H2" i="5"/>
  <c r="J2" i="5"/>
  <c r="K2" i="5"/>
  <c r="L2" i="5"/>
  <c r="M2" i="5"/>
  <c r="N2" i="5"/>
  <c r="O2" i="5"/>
  <c r="Q2" i="5"/>
  <c r="R2" i="5"/>
  <c r="S2" i="5"/>
  <c r="T2" i="5"/>
  <c r="U2" i="5"/>
  <c r="V2" i="5"/>
  <c r="W2" i="5"/>
  <c r="X2" i="5"/>
  <c r="Y2" i="5"/>
  <c r="Z2" i="5"/>
  <c r="AA2" i="5"/>
  <c r="AB2" i="5"/>
  <c r="AC2" i="5"/>
  <c r="AE2" i="5"/>
  <c r="AG2" i="5"/>
  <c r="AH2" i="5"/>
  <c r="AJ2" i="5"/>
  <c r="AK2" i="5"/>
  <c r="AN2" i="5"/>
  <c r="AO2" i="5"/>
  <c r="AP2" i="5"/>
  <c r="AQ2" i="5"/>
  <c r="AS2" i="5"/>
  <c r="AU2" i="5"/>
  <c r="AV2" i="5"/>
  <c r="AW2" i="5"/>
  <c r="AY2" i="5"/>
  <c r="AZ2" i="5"/>
  <c r="BA2" i="5"/>
  <c r="BB2" i="5"/>
  <c r="BC2" i="5"/>
  <c r="BD2" i="5"/>
  <c r="BE2" i="5"/>
  <c r="BF2" i="5"/>
  <c r="BG2" i="5"/>
  <c r="BH2" i="5"/>
  <c r="BI2" i="5"/>
  <c r="BJ2" i="5"/>
  <c r="BK2" i="5"/>
  <c r="BL2" i="5"/>
  <c r="BM2" i="5"/>
  <c r="BN2" i="5"/>
  <c r="BO2" i="5"/>
  <c r="BP2" i="5"/>
  <c r="BQ2" i="5"/>
  <c r="BR2" i="5"/>
  <c r="BS2" i="5"/>
  <c r="BT2" i="5"/>
  <c r="BU2" i="5"/>
  <c r="BV2" i="5"/>
  <c r="BW2" i="5"/>
  <c r="BX2" i="5"/>
  <c r="BY2" i="5"/>
  <c r="BZ2" i="5"/>
  <c r="CA2" i="5"/>
  <c r="CB2" i="5"/>
  <c r="B2" i="5"/>
  <c r="B8" i="5"/>
  <c r="C8" i="5"/>
  <c r="D8" i="5"/>
  <c r="E8" i="5"/>
  <c r="F8" i="5"/>
  <c r="G8" i="5"/>
  <c r="H8" i="5"/>
  <c r="A8" i="5"/>
  <c r="C2" i="4"/>
  <c r="D2" i="4"/>
  <c r="E2" i="4"/>
  <c r="F2" i="4"/>
  <c r="G2" i="4"/>
  <c r="H2" i="4"/>
  <c r="J2" i="4"/>
  <c r="K2" i="4"/>
  <c r="L2" i="4"/>
  <c r="M2" i="4"/>
  <c r="N2" i="4"/>
  <c r="O2" i="4"/>
  <c r="Q2" i="4"/>
  <c r="R2" i="4"/>
  <c r="S2" i="4"/>
  <c r="T2" i="4"/>
  <c r="U2" i="4"/>
  <c r="V2" i="4"/>
  <c r="W2" i="4"/>
  <c r="X2" i="4"/>
  <c r="Y2" i="4"/>
  <c r="Z2" i="4"/>
  <c r="AA2" i="4"/>
  <c r="AB2" i="4"/>
  <c r="AC2" i="4"/>
  <c r="AE2" i="4"/>
  <c r="AG2" i="4"/>
  <c r="AH2" i="4"/>
  <c r="AJ2" i="4"/>
  <c r="AK2" i="4"/>
  <c r="AN2" i="4"/>
  <c r="AO2" i="4"/>
  <c r="AP2" i="4"/>
  <c r="AQ2" i="4"/>
  <c r="AS2" i="4"/>
  <c r="AU2" i="4"/>
  <c r="AV2" i="4"/>
  <c r="AW2" i="4"/>
  <c r="AY2" i="4"/>
  <c r="AZ2" i="4"/>
  <c r="BA2" i="4"/>
  <c r="BB2" i="4"/>
  <c r="BC2" i="4"/>
  <c r="BD2" i="4"/>
  <c r="BE2" i="4"/>
  <c r="BF2" i="4"/>
  <c r="BG2" i="4"/>
  <c r="BH2" i="4"/>
  <c r="BI2" i="4"/>
  <c r="BJ2" i="4"/>
  <c r="BK2" i="4"/>
  <c r="BL2" i="4"/>
  <c r="BM2" i="4"/>
  <c r="BN2" i="4"/>
  <c r="BO2" i="4"/>
  <c r="BP2" i="4"/>
  <c r="BQ2" i="4"/>
  <c r="BR2" i="4"/>
  <c r="BS2" i="4"/>
  <c r="BT2" i="4"/>
  <c r="BU2" i="4"/>
  <c r="BV2" i="4"/>
  <c r="BW2" i="4"/>
  <c r="BX2" i="4"/>
  <c r="BY2" i="4"/>
  <c r="BZ2" i="4"/>
  <c r="CA2" i="4"/>
  <c r="CB2" i="4"/>
  <c r="B2" i="4"/>
  <c r="B8" i="4"/>
  <c r="C8" i="4"/>
  <c r="D8" i="4"/>
  <c r="E8" i="4"/>
  <c r="F8" i="4"/>
  <c r="G8" i="4"/>
  <c r="H8" i="4"/>
  <c r="A8" i="4"/>
  <c r="C2" i="2"/>
  <c r="D2" i="2"/>
  <c r="E2" i="2"/>
  <c r="F2" i="2"/>
  <c r="G2" i="2"/>
  <c r="J2" i="2"/>
  <c r="K2" i="2"/>
  <c r="L2" i="2"/>
  <c r="M2" i="2"/>
  <c r="N2" i="2"/>
  <c r="O2" i="2"/>
  <c r="T2" i="2"/>
  <c r="U2" i="2"/>
  <c r="V2" i="2"/>
  <c r="W2" i="2"/>
  <c r="X2" i="2"/>
  <c r="Y2" i="2"/>
  <c r="Z2" i="2"/>
  <c r="AA2" i="2"/>
  <c r="AB2" i="2"/>
  <c r="AC2" i="2"/>
  <c r="AE2" i="2"/>
  <c r="AG2" i="2"/>
  <c r="AH2" i="2"/>
  <c r="AJ2" i="2"/>
  <c r="AK2" i="2"/>
  <c r="AN2" i="2"/>
  <c r="AO2" i="2"/>
  <c r="AP2" i="2"/>
  <c r="AQ2" i="2"/>
  <c r="AS2" i="2"/>
  <c r="AU2" i="2"/>
  <c r="AV2" i="2"/>
  <c r="AW2" i="2"/>
  <c r="AY2" i="2"/>
  <c r="AZ2" i="2"/>
  <c r="BA2" i="2"/>
  <c r="BB2" i="2"/>
  <c r="BC2" i="2"/>
  <c r="BD2" i="2"/>
  <c r="BE2" i="2"/>
  <c r="BF2" i="2"/>
  <c r="BG2" i="2"/>
  <c r="BH2" i="2"/>
  <c r="BI2" i="2"/>
  <c r="BJ2" i="2"/>
  <c r="BK2" i="2"/>
  <c r="BL2" i="2"/>
  <c r="BM2" i="2"/>
  <c r="BN2" i="2"/>
  <c r="BO2" i="2"/>
  <c r="BP2" i="2"/>
  <c r="BQ2" i="2"/>
  <c r="BR2" i="2"/>
  <c r="BS2" i="2"/>
  <c r="BT2" i="2"/>
  <c r="BU2" i="2"/>
  <c r="BV2" i="2"/>
  <c r="BW2" i="2"/>
  <c r="BX2" i="2"/>
  <c r="BY2" i="2"/>
  <c r="BZ2" i="2"/>
  <c r="CA2" i="2"/>
  <c r="CB2" i="2"/>
  <c r="A8" i="2"/>
  <c r="B8" i="2"/>
  <c r="C8" i="2"/>
  <c r="D8" i="2"/>
  <c r="E8" i="2"/>
  <c r="F8" i="2"/>
  <c r="G8" i="2"/>
  <c r="H8" i="2"/>
  <c r="I7" i="9"/>
  <c r="H7" i="9"/>
  <c r="G7" i="9"/>
  <c r="F7" i="9"/>
  <c r="E7" i="9"/>
  <c r="D7" i="9"/>
  <c r="C7" i="9"/>
  <c r="B7" i="9"/>
  <c r="A7" i="9"/>
  <c r="CB1" i="9"/>
  <c r="CA1" i="9"/>
  <c r="BZ1" i="9"/>
  <c r="BY1" i="9"/>
  <c r="BX1" i="9"/>
  <c r="BW1" i="9"/>
  <c r="BV1" i="9"/>
  <c r="BU1" i="9"/>
  <c r="BT1" i="9"/>
  <c r="BS1" i="9"/>
  <c r="BR1" i="9"/>
  <c r="BQ1" i="9"/>
  <c r="BP1" i="9"/>
  <c r="BO1" i="9"/>
  <c r="BN1" i="9"/>
  <c r="BM1" i="9"/>
  <c r="BL1" i="9"/>
  <c r="BK1" i="9"/>
  <c r="BJ1" i="9"/>
  <c r="BI1" i="9"/>
  <c r="BH1" i="9"/>
  <c r="BG1" i="9"/>
  <c r="BF1" i="9"/>
  <c r="BE1" i="9"/>
  <c r="BD1" i="9"/>
  <c r="BC1" i="9"/>
  <c r="BB1" i="9"/>
  <c r="BA1" i="9"/>
  <c r="AZ1" i="9"/>
  <c r="AY1" i="9"/>
  <c r="AW1" i="9"/>
  <c r="AV1" i="9"/>
  <c r="AU1" i="9"/>
  <c r="AS1" i="9"/>
  <c r="AQ1" i="9"/>
  <c r="AP1" i="9"/>
  <c r="AO1" i="9"/>
  <c r="AN1" i="9"/>
  <c r="AK1" i="9"/>
  <c r="AJ1" i="9"/>
  <c r="AH1" i="9"/>
  <c r="AG1" i="9"/>
  <c r="AE1" i="9"/>
  <c r="AC1" i="9"/>
  <c r="AB1" i="9"/>
  <c r="AA1" i="9"/>
  <c r="Z1" i="9"/>
  <c r="Y1" i="9"/>
  <c r="X1" i="9"/>
  <c r="W1" i="9"/>
  <c r="V1" i="9"/>
  <c r="U1" i="9"/>
  <c r="T1" i="9"/>
  <c r="S1" i="9"/>
  <c r="R1" i="9"/>
  <c r="Q1" i="9"/>
  <c r="O1" i="9"/>
  <c r="N1" i="9"/>
  <c r="M1" i="9"/>
  <c r="L1" i="9"/>
  <c r="K1" i="9"/>
  <c r="J1" i="9"/>
  <c r="H1" i="9"/>
  <c r="G1" i="9"/>
  <c r="F1" i="9"/>
  <c r="E1" i="9"/>
  <c r="D1" i="9"/>
  <c r="C1" i="9"/>
  <c r="B1" i="9"/>
  <c r="I7" i="8"/>
  <c r="H7" i="8"/>
  <c r="G7" i="8"/>
  <c r="F7" i="8"/>
  <c r="E7" i="8"/>
  <c r="D7" i="8"/>
  <c r="C7" i="8"/>
  <c r="B7" i="8"/>
  <c r="A7" i="8"/>
  <c r="CB1" i="8"/>
  <c r="CA1" i="8"/>
  <c r="BZ1" i="8"/>
  <c r="BY1" i="8"/>
  <c r="BX1" i="8"/>
  <c r="BW1" i="8"/>
  <c r="BV1" i="8"/>
  <c r="BU1" i="8"/>
  <c r="BT1" i="8"/>
  <c r="BS1" i="8"/>
  <c r="BR1" i="8"/>
  <c r="BQ1" i="8"/>
  <c r="BP1" i="8"/>
  <c r="BO1" i="8"/>
  <c r="BN1" i="8"/>
  <c r="BM1" i="8"/>
  <c r="BL1" i="8"/>
  <c r="BK1" i="8"/>
  <c r="BJ1" i="8"/>
  <c r="BI1" i="8"/>
  <c r="BH1" i="8"/>
  <c r="BG1" i="8"/>
  <c r="BF1" i="8"/>
  <c r="BE1" i="8"/>
  <c r="BD1" i="8"/>
  <c r="BC1" i="8"/>
  <c r="BB1" i="8"/>
  <c r="BA1" i="8"/>
  <c r="AZ1" i="8"/>
  <c r="AY1" i="8"/>
  <c r="AW1" i="8"/>
  <c r="AV1" i="8"/>
  <c r="AU1" i="8"/>
  <c r="AS1" i="8"/>
  <c r="AQ1" i="8"/>
  <c r="AP1" i="8"/>
  <c r="AO1" i="8"/>
  <c r="AN1" i="8"/>
  <c r="AK1" i="8"/>
  <c r="AJ1" i="8"/>
  <c r="AH1" i="8"/>
  <c r="AG1" i="8"/>
  <c r="AE1" i="8"/>
  <c r="AC1" i="8"/>
  <c r="AB1" i="8"/>
  <c r="AA1" i="8"/>
  <c r="Z1" i="8"/>
  <c r="Y1" i="8"/>
  <c r="X1" i="8"/>
  <c r="W1" i="8"/>
  <c r="V1" i="8"/>
  <c r="U1" i="8"/>
  <c r="T1" i="8"/>
  <c r="S1" i="8"/>
  <c r="R1" i="8"/>
  <c r="Q1" i="8"/>
  <c r="O1" i="8"/>
  <c r="N1" i="8"/>
  <c r="M1" i="8"/>
  <c r="L1" i="8"/>
  <c r="K1" i="8"/>
  <c r="J1" i="8"/>
  <c r="H1" i="8"/>
  <c r="G1" i="8"/>
  <c r="F1" i="8"/>
  <c r="E1" i="8"/>
  <c r="D1" i="8"/>
  <c r="C1" i="8"/>
  <c r="B1" i="8"/>
  <c r="I7" i="7"/>
  <c r="H7" i="7"/>
  <c r="G7" i="7"/>
  <c r="F7" i="7"/>
  <c r="E7" i="7"/>
  <c r="D7" i="7"/>
  <c r="C7" i="7"/>
  <c r="B7" i="7"/>
  <c r="A7" i="7"/>
  <c r="CB1" i="7"/>
  <c r="CA1" i="7"/>
  <c r="BZ1" i="7"/>
  <c r="BY1" i="7"/>
  <c r="BX1" i="7"/>
  <c r="BW1" i="7"/>
  <c r="BV1" i="7"/>
  <c r="BU1" i="7"/>
  <c r="BT1" i="7"/>
  <c r="BS1" i="7"/>
  <c r="BR1" i="7"/>
  <c r="BQ1" i="7"/>
  <c r="BP1" i="7"/>
  <c r="BO1" i="7"/>
  <c r="BN1" i="7"/>
  <c r="BM1" i="7"/>
  <c r="BL1" i="7"/>
  <c r="BK1" i="7"/>
  <c r="BJ1" i="7"/>
  <c r="BI1" i="7"/>
  <c r="BH1" i="7"/>
  <c r="BG1" i="7"/>
  <c r="BF1" i="7"/>
  <c r="BE1" i="7"/>
  <c r="BD1" i="7"/>
  <c r="BC1" i="7"/>
  <c r="BB1" i="7"/>
  <c r="BA1" i="7"/>
  <c r="AZ1" i="7"/>
  <c r="AY1" i="7"/>
  <c r="AW1" i="7"/>
  <c r="AV1" i="7"/>
  <c r="AU1" i="7"/>
  <c r="AS1" i="7"/>
  <c r="AQ1" i="7"/>
  <c r="AP1" i="7"/>
  <c r="AO1" i="7"/>
  <c r="AN1" i="7"/>
  <c r="AK1" i="7"/>
  <c r="AJ1" i="7"/>
  <c r="AH1" i="7"/>
  <c r="AG1" i="7"/>
  <c r="AE1" i="7"/>
  <c r="AC1" i="7"/>
  <c r="AB1" i="7"/>
  <c r="AA1" i="7"/>
  <c r="Z1" i="7"/>
  <c r="Y1" i="7"/>
  <c r="X1" i="7"/>
  <c r="W1" i="7"/>
  <c r="V1" i="7"/>
  <c r="U1" i="7"/>
  <c r="T1" i="7"/>
  <c r="S1" i="7"/>
  <c r="R1" i="7"/>
  <c r="Q1" i="7"/>
  <c r="O1" i="7"/>
  <c r="N1" i="7"/>
  <c r="M1" i="7"/>
  <c r="L1" i="7"/>
  <c r="K1" i="7"/>
  <c r="J1" i="7"/>
  <c r="H1" i="7"/>
  <c r="G1" i="7"/>
  <c r="F1" i="7"/>
  <c r="E1" i="7"/>
  <c r="D1" i="7"/>
  <c r="C1" i="7"/>
  <c r="B1" i="7"/>
  <c r="I7" i="5"/>
  <c r="H7" i="5"/>
  <c r="G7" i="5"/>
  <c r="F7" i="5"/>
  <c r="E7" i="5"/>
  <c r="D7" i="5"/>
  <c r="C7" i="5"/>
  <c r="B7" i="5"/>
  <c r="A7" i="5"/>
  <c r="CB1" i="5"/>
  <c r="CA1" i="5"/>
  <c r="BZ1" i="5"/>
  <c r="BY1" i="5"/>
  <c r="BX1" i="5"/>
  <c r="BW1" i="5"/>
  <c r="BV1" i="5"/>
  <c r="BU1" i="5"/>
  <c r="BT1" i="5"/>
  <c r="BS1" i="5"/>
  <c r="BR1" i="5"/>
  <c r="BQ1" i="5"/>
  <c r="BP1" i="5"/>
  <c r="BO1" i="5"/>
  <c r="BN1" i="5"/>
  <c r="BM1" i="5"/>
  <c r="BL1" i="5"/>
  <c r="BK1" i="5"/>
  <c r="BJ1" i="5"/>
  <c r="BI1" i="5"/>
  <c r="BH1" i="5"/>
  <c r="BG1" i="5"/>
  <c r="BF1" i="5"/>
  <c r="BE1" i="5"/>
  <c r="BD1" i="5"/>
  <c r="BC1" i="5"/>
  <c r="BB1" i="5"/>
  <c r="BA1" i="5"/>
  <c r="AZ1" i="5"/>
  <c r="AY1" i="5"/>
  <c r="AW1" i="5"/>
  <c r="AV1" i="5"/>
  <c r="AU1" i="5"/>
  <c r="AS1" i="5"/>
  <c r="AQ1" i="5"/>
  <c r="AP1" i="5"/>
  <c r="AO1" i="5"/>
  <c r="AN1" i="5"/>
  <c r="AK1" i="5"/>
  <c r="AJ1" i="5"/>
  <c r="AH1" i="5"/>
  <c r="AG1" i="5"/>
  <c r="AE1" i="5"/>
  <c r="AC1" i="5"/>
  <c r="AB1" i="5"/>
  <c r="AA1" i="5"/>
  <c r="Z1" i="5"/>
  <c r="Y1" i="5"/>
  <c r="X1" i="5"/>
  <c r="W1" i="5"/>
  <c r="V1" i="5"/>
  <c r="U1" i="5"/>
  <c r="T1" i="5"/>
  <c r="S1" i="5"/>
  <c r="R1" i="5"/>
  <c r="Q1" i="5"/>
  <c r="O1" i="5"/>
  <c r="N1" i="5"/>
  <c r="M1" i="5"/>
  <c r="L1" i="5"/>
  <c r="K1" i="5"/>
  <c r="J1" i="5"/>
  <c r="H1" i="5"/>
  <c r="G1" i="5"/>
  <c r="F1" i="5"/>
  <c r="E1" i="5"/>
  <c r="D1" i="5"/>
  <c r="C1" i="5"/>
  <c r="B1" i="5"/>
  <c r="I7" i="4"/>
  <c r="H7" i="4"/>
  <c r="G7" i="4"/>
  <c r="F7" i="4"/>
  <c r="E7" i="4"/>
  <c r="D7" i="4"/>
  <c r="C7" i="4"/>
  <c r="B7" i="4"/>
  <c r="A7" i="4"/>
  <c r="CB1" i="4"/>
  <c r="CA1" i="4"/>
  <c r="BZ1" i="4"/>
  <c r="BY1" i="4"/>
  <c r="BX1" i="4"/>
  <c r="BW1" i="4"/>
  <c r="BV1" i="4"/>
  <c r="BU1" i="4"/>
  <c r="BT1" i="4"/>
  <c r="BS1" i="4"/>
  <c r="BR1" i="4"/>
  <c r="BQ1" i="4"/>
  <c r="BP1" i="4"/>
  <c r="BO1" i="4"/>
  <c r="BN1" i="4"/>
  <c r="BM1" i="4"/>
  <c r="BL1" i="4"/>
  <c r="BK1" i="4"/>
  <c r="BJ1" i="4"/>
  <c r="BI1" i="4"/>
  <c r="BH1" i="4"/>
  <c r="BG1" i="4"/>
  <c r="BF1" i="4"/>
  <c r="BE1" i="4"/>
  <c r="BD1" i="4"/>
  <c r="BC1" i="4"/>
  <c r="BB1" i="4"/>
  <c r="BA1" i="4"/>
  <c r="AZ1" i="4"/>
  <c r="AY1" i="4"/>
  <c r="AW1" i="4"/>
  <c r="AV1" i="4"/>
  <c r="AU1" i="4"/>
  <c r="AS1" i="4"/>
  <c r="AQ1" i="4"/>
  <c r="AP1" i="4"/>
  <c r="AO1" i="4"/>
  <c r="AN1" i="4"/>
  <c r="AK1" i="4"/>
  <c r="AJ1" i="4"/>
  <c r="AH1" i="4"/>
  <c r="AG1" i="4"/>
  <c r="AE1" i="4"/>
  <c r="AC1" i="4"/>
  <c r="AB1" i="4"/>
  <c r="AA1" i="4"/>
  <c r="Z1" i="4"/>
  <c r="Y1" i="4"/>
  <c r="X1" i="4"/>
  <c r="W1" i="4"/>
  <c r="V1" i="4"/>
  <c r="U1" i="4"/>
  <c r="T1" i="4"/>
  <c r="S1" i="4"/>
  <c r="R1" i="4"/>
  <c r="Q1" i="4"/>
  <c r="O1" i="4"/>
  <c r="N1" i="4"/>
  <c r="M1" i="4"/>
  <c r="L1" i="4"/>
  <c r="K1" i="4"/>
  <c r="J1" i="4"/>
  <c r="H1" i="4"/>
  <c r="G1" i="4"/>
  <c r="F1" i="4"/>
  <c r="E1" i="4"/>
  <c r="D1" i="4"/>
  <c r="C1" i="4"/>
  <c r="B1" i="4"/>
  <c r="BM1" i="2"/>
  <c r="BN1" i="2"/>
  <c r="BO1" i="2"/>
  <c r="BP1" i="2"/>
  <c r="BQ1" i="2"/>
  <c r="BR1" i="2"/>
  <c r="BS1" i="2"/>
  <c r="BT1" i="2"/>
  <c r="BU1" i="2"/>
  <c r="BV1" i="2"/>
  <c r="BW1" i="2"/>
  <c r="BX1" i="2"/>
  <c r="BY1" i="2"/>
  <c r="BZ1" i="2"/>
  <c r="CA1" i="2"/>
  <c r="CB1" i="2"/>
  <c r="C1" i="2"/>
  <c r="D1" i="2"/>
  <c r="E1" i="2"/>
  <c r="F1" i="2"/>
  <c r="G1" i="2"/>
  <c r="H1" i="2"/>
  <c r="J1" i="2"/>
  <c r="K1" i="2"/>
  <c r="L1" i="2"/>
  <c r="M1" i="2"/>
  <c r="N1" i="2"/>
  <c r="O1" i="2"/>
  <c r="Q1" i="2"/>
  <c r="R1" i="2"/>
  <c r="S1" i="2"/>
  <c r="T1" i="2"/>
  <c r="U1" i="2"/>
  <c r="V1" i="2"/>
  <c r="W1" i="2"/>
  <c r="X1" i="2"/>
  <c r="Y1" i="2"/>
  <c r="Z1" i="2"/>
  <c r="AA1" i="2"/>
  <c r="AB1" i="2"/>
  <c r="AC1" i="2"/>
  <c r="AE1" i="2"/>
  <c r="AG1" i="2"/>
  <c r="AH1" i="2"/>
  <c r="AJ1" i="2"/>
  <c r="AK1" i="2"/>
  <c r="AN1" i="2"/>
  <c r="AO1" i="2"/>
  <c r="AP1" i="2"/>
  <c r="AQ1" i="2"/>
  <c r="AS1" i="2"/>
  <c r="AU1" i="2"/>
  <c r="AV1" i="2"/>
  <c r="AW1" i="2"/>
  <c r="AY1" i="2"/>
  <c r="AZ1" i="2"/>
  <c r="BA1" i="2"/>
  <c r="BB1" i="2"/>
  <c r="BC1" i="2"/>
  <c r="BD1" i="2"/>
  <c r="BE1" i="2"/>
  <c r="BF1" i="2"/>
  <c r="BG1" i="2"/>
  <c r="BH1" i="2"/>
  <c r="BI1" i="2"/>
  <c r="BJ1" i="2"/>
  <c r="BK1" i="2"/>
  <c r="BL1" i="2"/>
  <c r="B7" i="2"/>
  <c r="C7" i="2"/>
  <c r="D7" i="2"/>
  <c r="E7" i="2"/>
  <c r="F7" i="2"/>
  <c r="G7" i="2"/>
  <c r="H7" i="2"/>
  <c r="A7" i="2"/>
  <c r="CC2" i="5" l="1"/>
  <c r="CC2" i="12"/>
  <c r="CC2" i="4"/>
  <c r="CC2" i="9"/>
  <c r="CC2" i="15"/>
  <c r="CC2" i="17"/>
  <c r="CC2" i="19"/>
  <c r="CC2" i="21"/>
  <c r="CC2" i="22"/>
  <c r="CC2" i="23"/>
  <c r="CC2" i="7"/>
  <c r="CC2" i="11"/>
  <c r="CC2" i="13"/>
  <c r="CC2" i="8"/>
  <c r="CC2" i="14"/>
  <c r="CC2" i="16"/>
  <c r="CC2" i="18"/>
  <c r="CC2" i="20"/>
  <c r="J4" i="1"/>
  <c r="J5" i="1"/>
  <c r="J6" i="1"/>
  <c r="N6" i="1" s="1"/>
  <c r="J7" i="1"/>
  <c r="J8" i="1"/>
  <c r="J9" i="1"/>
  <c r="L9" i="1" s="1"/>
  <c r="J11" i="1"/>
  <c r="J12" i="1"/>
  <c r="J13" i="1"/>
  <c r="J14" i="1"/>
  <c r="J15" i="1"/>
  <c r="N15" i="1" s="1"/>
  <c r="J16" i="1"/>
  <c r="J17" i="1"/>
  <c r="J19" i="1"/>
  <c r="L19" i="1" s="1"/>
  <c r="J22" i="1"/>
  <c r="J23" i="1"/>
  <c r="J24" i="1"/>
  <c r="J25" i="1"/>
  <c r="N23" i="1" l="1"/>
  <c r="L15" i="1"/>
  <c r="N12" i="1"/>
  <c r="L6" i="1"/>
  <c r="L23" i="1"/>
  <c r="N17" i="1"/>
  <c r="L12" i="1"/>
  <c r="N8" i="1"/>
  <c r="N25" i="1"/>
  <c r="L17" i="1"/>
  <c r="N14" i="1"/>
  <c r="L8" i="1"/>
  <c r="N5" i="1"/>
  <c r="L25" i="1"/>
  <c r="N22" i="1"/>
  <c r="L14" i="1"/>
  <c r="N11" i="1"/>
  <c r="L5" i="1"/>
  <c r="L22" i="1"/>
  <c r="N16" i="1"/>
  <c r="L11" i="1"/>
  <c r="N7" i="1"/>
  <c r="N24" i="1"/>
  <c r="L16" i="1"/>
  <c r="N13" i="1"/>
  <c r="L7" i="1"/>
  <c r="N4" i="1"/>
  <c r="L24" i="1"/>
  <c r="N19" i="1"/>
  <c r="L13" i="1"/>
  <c r="N9" i="1"/>
  <c r="L4" i="1"/>
  <c r="B1" i="2" l="1"/>
  <c r="I25" i="1" l="1"/>
  <c r="I24" i="1"/>
  <c r="I23" i="1"/>
  <c r="I22" i="1"/>
  <c r="I19" i="1"/>
  <c r="I17" i="1"/>
  <c r="I16" i="1"/>
  <c r="I15" i="1"/>
  <c r="I14" i="1"/>
  <c r="I13" i="1"/>
  <c r="I12" i="1"/>
  <c r="I11" i="1"/>
  <c r="I9" i="1"/>
  <c r="I8" i="1"/>
  <c r="I7" i="1"/>
  <c r="I6" i="1"/>
  <c r="I5" i="1"/>
  <c r="I4" i="1"/>
  <c r="I3" i="1"/>
  <c r="K5" i="1" l="1"/>
  <c r="I8" i="5"/>
  <c r="M5" i="1"/>
  <c r="O5" i="1"/>
  <c r="K9" i="1"/>
  <c r="I8" i="11"/>
  <c r="M9" i="1"/>
  <c r="O9" i="1"/>
  <c r="K6" i="1"/>
  <c r="I8" i="7"/>
  <c r="O6" i="1"/>
  <c r="M6" i="1"/>
  <c r="I8" i="12"/>
  <c r="K11" i="1"/>
  <c r="M11" i="1"/>
  <c r="O11" i="1"/>
  <c r="K15" i="1"/>
  <c r="I8" i="16"/>
  <c r="O15" i="1"/>
  <c r="M15" i="1"/>
  <c r="K22" i="1"/>
  <c r="I8" i="20"/>
  <c r="M22" i="1"/>
  <c r="O22" i="1"/>
  <c r="K7" i="1"/>
  <c r="I8" i="8"/>
  <c r="O7" i="1"/>
  <c r="M7" i="1"/>
  <c r="K12" i="1"/>
  <c r="I8" i="13"/>
  <c r="O12" i="1"/>
  <c r="M12" i="1"/>
  <c r="K16" i="1"/>
  <c r="I8" i="17"/>
  <c r="O16" i="1"/>
  <c r="M16" i="1"/>
  <c r="K23" i="1"/>
  <c r="I8" i="21"/>
  <c r="M23" i="1"/>
  <c r="O23" i="1"/>
  <c r="K4" i="1"/>
  <c r="I8" i="4"/>
  <c r="O4" i="1"/>
  <c r="M4" i="1"/>
  <c r="K8" i="1"/>
  <c r="I8" i="9"/>
  <c r="O8" i="1"/>
  <c r="M8" i="1"/>
  <c r="K13" i="1"/>
  <c r="I8" i="14"/>
  <c r="M13" i="1"/>
  <c r="O13" i="1"/>
  <c r="K17" i="1"/>
  <c r="I8" i="18"/>
  <c r="O17" i="1"/>
  <c r="M17" i="1"/>
  <c r="K24" i="1"/>
  <c r="I8" i="22"/>
  <c r="O24" i="1"/>
  <c r="M24" i="1"/>
  <c r="K14" i="1"/>
  <c r="I8" i="15"/>
  <c r="O14" i="1"/>
  <c r="M14" i="1"/>
  <c r="K19" i="1"/>
  <c r="I8" i="19"/>
  <c r="M19" i="1"/>
  <c r="O19" i="1"/>
  <c r="K25" i="1"/>
  <c r="I8" i="23"/>
  <c r="O25" i="1"/>
  <c r="M25" i="1"/>
  <c r="AM3" i="18" l="1"/>
  <c r="AM5" i="18"/>
  <c r="AM4" i="18"/>
  <c r="AM3" i="13"/>
  <c r="AM4" i="13"/>
  <c r="AM5" i="13"/>
  <c r="AM3" i="11"/>
  <c r="AM5" i="11"/>
  <c r="AM4" i="11"/>
  <c r="AM3" i="23"/>
  <c r="AM4" i="23"/>
  <c r="AM5" i="23"/>
  <c r="AM3" i="15"/>
  <c r="AM5" i="15"/>
  <c r="AM4" i="15"/>
  <c r="AM3" i="9"/>
  <c r="AM4" i="9"/>
  <c r="AM5" i="9"/>
  <c r="AM3" i="21"/>
  <c r="AM4" i="21"/>
  <c r="AM5" i="21"/>
  <c r="AM3" i="12"/>
  <c r="AM5" i="12"/>
  <c r="AM4" i="12"/>
  <c r="AM3" i="19"/>
  <c r="AM5" i="19"/>
  <c r="AM4" i="19"/>
  <c r="AM3" i="22"/>
  <c r="AM5" i="22"/>
  <c r="AM4" i="22"/>
  <c r="AM3" i="14"/>
  <c r="AM5" i="14"/>
  <c r="AM4" i="14"/>
  <c r="AM3" i="4"/>
  <c r="AM5" i="4"/>
  <c r="AM4" i="4"/>
  <c r="AM3" i="17"/>
  <c r="AM5" i="17"/>
  <c r="AM4" i="17"/>
  <c r="AM3" i="8"/>
  <c r="AM5" i="8"/>
  <c r="AM4" i="8"/>
  <c r="AM3" i="20"/>
  <c r="AM4" i="20"/>
  <c r="AM5" i="20"/>
  <c r="AM3" i="16"/>
  <c r="AM5" i="16"/>
  <c r="AM4" i="16"/>
  <c r="AM3" i="7"/>
  <c r="AM4" i="7"/>
  <c r="AM5" i="7"/>
  <c r="AM3" i="5"/>
  <c r="AM5" i="5"/>
  <c r="AM4" i="5"/>
  <c r="AM3" i="2"/>
  <c r="AM5" i="2"/>
  <c r="AM4" i="2"/>
  <c r="AT4" i="23"/>
  <c r="AT3" i="23"/>
  <c r="AT5" i="23"/>
  <c r="AT5" i="15"/>
  <c r="AT3" i="15"/>
  <c r="AT4" i="15"/>
  <c r="AT5" i="18"/>
  <c r="AT3" i="18"/>
  <c r="AT4" i="18"/>
  <c r="AT3" i="9"/>
  <c r="AT5" i="9"/>
  <c r="AT4" i="9"/>
  <c r="AT4" i="21"/>
  <c r="AT5" i="21"/>
  <c r="AT3" i="21"/>
  <c r="AT3" i="13"/>
  <c r="AT4" i="13"/>
  <c r="AT5" i="13"/>
  <c r="AT3" i="20"/>
  <c r="AT4" i="20"/>
  <c r="AT5" i="20"/>
  <c r="AT4" i="11"/>
  <c r="AT3" i="11"/>
  <c r="AT5" i="11"/>
  <c r="AT4" i="12"/>
  <c r="AT3" i="12"/>
  <c r="AT5" i="12"/>
  <c r="AT3" i="19"/>
  <c r="AT5" i="19"/>
  <c r="AT4" i="19"/>
  <c r="AT3" i="22"/>
  <c r="AT4" i="22"/>
  <c r="AT5" i="22"/>
  <c r="AT5" i="14"/>
  <c r="AT4" i="14"/>
  <c r="AT3" i="14"/>
  <c r="AT3" i="4"/>
  <c r="AT4" i="4"/>
  <c r="AT5" i="4"/>
  <c r="AT3" i="17"/>
  <c r="AT4" i="17"/>
  <c r="AT5" i="17"/>
  <c r="AT3" i="8"/>
  <c r="AT5" i="8"/>
  <c r="AT4" i="8"/>
  <c r="AT3" i="16"/>
  <c r="AT4" i="16"/>
  <c r="AT5" i="16"/>
  <c r="AT5" i="7"/>
  <c r="AT4" i="7"/>
  <c r="AT3" i="7"/>
  <c r="AT3" i="5"/>
  <c r="AT5" i="5"/>
  <c r="AT4" i="5"/>
  <c r="AT3" i="2"/>
  <c r="AT5" i="2"/>
  <c r="AT4" i="2"/>
  <c r="P3" i="19"/>
  <c r="P4" i="19"/>
  <c r="P5" i="19"/>
  <c r="P3" i="22"/>
  <c r="P4" i="22"/>
  <c r="P5" i="22"/>
  <c r="P3" i="14"/>
  <c r="P4" i="14"/>
  <c r="P5" i="14"/>
  <c r="P3" i="21"/>
  <c r="P4" i="21"/>
  <c r="P5" i="21"/>
  <c r="P3" i="13"/>
  <c r="P4" i="13"/>
  <c r="P5" i="13"/>
  <c r="P3" i="20"/>
  <c r="P4" i="20"/>
  <c r="P5" i="20"/>
  <c r="P3" i="7"/>
  <c r="P4" i="7"/>
  <c r="P5" i="7"/>
  <c r="P3" i="11"/>
  <c r="P4" i="11"/>
  <c r="P5" i="11"/>
  <c r="P3" i="5"/>
  <c r="P4" i="5"/>
  <c r="P5" i="5"/>
  <c r="P3" i="23"/>
  <c r="P4" i="23"/>
  <c r="P5" i="23"/>
  <c r="P3" i="15"/>
  <c r="P5" i="15"/>
  <c r="P4" i="15"/>
  <c r="P3" i="18"/>
  <c r="P4" i="18"/>
  <c r="P5" i="18"/>
  <c r="P3" i="9"/>
  <c r="P5" i="9"/>
  <c r="P4" i="9"/>
  <c r="P3" i="4"/>
  <c r="P5" i="4"/>
  <c r="P4" i="4"/>
  <c r="P3" i="17"/>
  <c r="P4" i="17"/>
  <c r="P5" i="17"/>
  <c r="P3" i="8"/>
  <c r="P5" i="8"/>
  <c r="P4" i="8"/>
  <c r="P3" i="16"/>
  <c r="P4" i="16"/>
  <c r="P5" i="16"/>
  <c r="P3" i="12"/>
  <c r="P4" i="12"/>
  <c r="P5" i="12"/>
  <c r="P3" i="2"/>
  <c r="P5" i="2"/>
  <c r="P4" i="2"/>
  <c r="AR3" i="19"/>
  <c r="AR5" i="19"/>
  <c r="AR4" i="19"/>
  <c r="AR3" i="18"/>
  <c r="AR5" i="18"/>
  <c r="AR4" i="18"/>
  <c r="AR3" i="14"/>
  <c r="AR4" i="14"/>
  <c r="AR5" i="14"/>
  <c r="AR3" i="4"/>
  <c r="AR5" i="4"/>
  <c r="AR4" i="4"/>
  <c r="AR3" i="17"/>
  <c r="AR4" i="17"/>
  <c r="AR5" i="17"/>
  <c r="AR3" i="8"/>
  <c r="AR5" i="8"/>
  <c r="AR4" i="8"/>
  <c r="AR3" i="16"/>
  <c r="AR5" i="16"/>
  <c r="AR4" i="16"/>
  <c r="AR3" i="11"/>
  <c r="AR4" i="11"/>
  <c r="AR5" i="11"/>
  <c r="AR3" i="12"/>
  <c r="AR5" i="12"/>
  <c r="AR4" i="12"/>
  <c r="AR3" i="23"/>
  <c r="AR4" i="23"/>
  <c r="AR5" i="23"/>
  <c r="AR3" i="15"/>
  <c r="AR5" i="15"/>
  <c r="AR4" i="15"/>
  <c r="AR3" i="22"/>
  <c r="AR5" i="22"/>
  <c r="AR4" i="22"/>
  <c r="AR3" i="9"/>
  <c r="AR4" i="9"/>
  <c r="AR5" i="9"/>
  <c r="AR3" i="21"/>
  <c r="AR5" i="21"/>
  <c r="AR4" i="21"/>
  <c r="AR3" i="13"/>
  <c r="AR5" i="13"/>
  <c r="AR4" i="13"/>
  <c r="AR3" i="20"/>
  <c r="AR4" i="20"/>
  <c r="AR5" i="20"/>
  <c r="AR3" i="7"/>
  <c r="AR4" i="7"/>
  <c r="AR5" i="7"/>
  <c r="AR3" i="5"/>
  <c r="AR5" i="5"/>
  <c r="AR4" i="5"/>
  <c r="AR3" i="2"/>
  <c r="AR5" i="2"/>
  <c r="AR4" i="2"/>
  <c r="AF3" i="15"/>
  <c r="AF4" i="15"/>
  <c r="AF5" i="15"/>
  <c r="AF3" i="13"/>
  <c r="AF5" i="13"/>
  <c r="AF4" i="13"/>
  <c r="AF3" i="11"/>
  <c r="AF5" i="11"/>
  <c r="AF4" i="11"/>
  <c r="AF3" i="20"/>
  <c r="AF5" i="20"/>
  <c r="AF4" i="20"/>
  <c r="AF3" i="21"/>
  <c r="AF4" i="21"/>
  <c r="AF5" i="21"/>
  <c r="AF3" i="12"/>
  <c r="AF5" i="12"/>
  <c r="AF4" i="12"/>
  <c r="AF3" i="18"/>
  <c r="AF5" i="18"/>
  <c r="AF4" i="18"/>
  <c r="AF3" i="9"/>
  <c r="AF5" i="9"/>
  <c r="AF4" i="9"/>
  <c r="AF3" i="17"/>
  <c r="AF5" i="17"/>
  <c r="AF4" i="17"/>
  <c r="AF3" i="23"/>
  <c r="AF5" i="23"/>
  <c r="AF4" i="23"/>
  <c r="AF3" i="19"/>
  <c r="AF5" i="19"/>
  <c r="AF4" i="19"/>
  <c r="AF3" i="4"/>
  <c r="AF5" i="4"/>
  <c r="AF4" i="4"/>
  <c r="AF3" i="16"/>
  <c r="AF5" i="16"/>
  <c r="AF4" i="16"/>
  <c r="AF3" i="5"/>
  <c r="AF4" i="5"/>
  <c r="AF5" i="5"/>
  <c r="AF3" i="22"/>
  <c r="AF5" i="22"/>
  <c r="AF4" i="22"/>
  <c r="AF3" i="14"/>
  <c r="AF5" i="14"/>
  <c r="AF4" i="14"/>
  <c r="AF3" i="8"/>
  <c r="AF5" i="8"/>
  <c r="AF4" i="8"/>
  <c r="AF3" i="7"/>
  <c r="AF5" i="7"/>
  <c r="AF4" i="7"/>
  <c r="AF3" i="2"/>
  <c r="AF4" i="2"/>
  <c r="AF5" i="2"/>
  <c r="AD3" i="23"/>
  <c r="AD5" i="23"/>
  <c r="AD4" i="23"/>
  <c r="AD3" i="15"/>
  <c r="AD5" i="15"/>
  <c r="AD4" i="15"/>
  <c r="AD3" i="18"/>
  <c r="AD4" i="18"/>
  <c r="AD5" i="18"/>
  <c r="AD3" i="9"/>
  <c r="AD5" i="9"/>
  <c r="AD4" i="9"/>
  <c r="AD3" i="21"/>
  <c r="AD4" i="21"/>
  <c r="AD5" i="21"/>
  <c r="AD3" i="13"/>
  <c r="AD5" i="13"/>
  <c r="AD4" i="13"/>
  <c r="AD3" i="20"/>
  <c r="AD5" i="20"/>
  <c r="AD4" i="20"/>
  <c r="AD3" i="11"/>
  <c r="AD4" i="11"/>
  <c r="AD5" i="11"/>
  <c r="AD3" i="12"/>
  <c r="AD4" i="12"/>
  <c r="AD5" i="12"/>
  <c r="AD3" i="19"/>
  <c r="AD4" i="19"/>
  <c r="AD5" i="19"/>
  <c r="AD3" i="22"/>
  <c r="AD5" i="22"/>
  <c r="AD4" i="22"/>
  <c r="AD3" i="14"/>
  <c r="AD5" i="14"/>
  <c r="AD4" i="14"/>
  <c r="AD3" i="4"/>
  <c r="AD5" i="4"/>
  <c r="AD4" i="4"/>
  <c r="AD3" i="17"/>
  <c r="AD4" i="17"/>
  <c r="AD5" i="17"/>
  <c r="AD3" i="8"/>
  <c r="AD5" i="8"/>
  <c r="AD4" i="8"/>
  <c r="AD3" i="16"/>
  <c r="AD5" i="16"/>
  <c r="AD4" i="16"/>
  <c r="AD3" i="7"/>
  <c r="AD5" i="7"/>
  <c r="AD4" i="7"/>
  <c r="AD3" i="5"/>
  <c r="AD5" i="5"/>
  <c r="AD4" i="5"/>
  <c r="AD3" i="2"/>
  <c r="AD5" i="2"/>
  <c r="AD4" i="2"/>
  <c r="AL3" i="23"/>
  <c r="AL4" i="23"/>
  <c r="AL5" i="23"/>
  <c r="AL3" i="22"/>
  <c r="AL4" i="22"/>
  <c r="AL5" i="22"/>
  <c r="AL3" i="21"/>
  <c r="AL5" i="21"/>
  <c r="AL4" i="21"/>
  <c r="AL3" i="20"/>
  <c r="AL4" i="20"/>
  <c r="AL5" i="20"/>
  <c r="AL3" i="19"/>
  <c r="AL4" i="19"/>
  <c r="AL5" i="19"/>
  <c r="AL3" i="18"/>
  <c r="AL5" i="18"/>
  <c r="AL4" i="18"/>
  <c r="AL3" i="17"/>
  <c r="AL5" i="17"/>
  <c r="AL4" i="17"/>
  <c r="AL3" i="16"/>
  <c r="AL4" i="16"/>
  <c r="AL5" i="16"/>
  <c r="AL3" i="15"/>
  <c r="AL4" i="15"/>
  <c r="AL5" i="15"/>
  <c r="AL3" i="14"/>
  <c r="AL4" i="14"/>
  <c r="AL5" i="14"/>
  <c r="AL3" i="13"/>
  <c r="AL4" i="13"/>
  <c r="AL5" i="13"/>
  <c r="AL3" i="12"/>
  <c r="AL4" i="12"/>
  <c r="AL5" i="12"/>
  <c r="AL3" i="11"/>
  <c r="AL5" i="11"/>
  <c r="AL4" i="11"/>
  <c r="AL3" i="9"/>
  <c r="AL4" i="9"/>
  <c r="AL5" i="9"/>
  <c r="AL3" i="8"/>
  <c r="AL4" i="8"/>
  <c r="AL5" i="8"/>
  <c r="AL3" i="7"/>
  <c r="AL5" i="7"/>
  <c r="AL4" i="7"/>
  <c r="AL3" i="5"/>
  <c r="AL4" i="5"/>
  <c r="AL5" i="5"/>
  <c r="AL3" i="4"/>
  <c r="AL4" i="4"/>
  <c r="AL5" i="4"/>
  <c r="AL3" i="2"/>
  <c r="AL5" i="2"/>
  <c r="AL4" i="2"/>
  <c r="AI3" i="23"/>
  <c r="AI5" i="23"/>
  <c r="AI4" i="23"/>
  <c r="AI3" i="9"/>
  <c r="AI4" i="9"/>
  <c r="AI5" i="9"/>
  <c r="AI3" i="12"/>
  <c r="AI4" i="12"/>
  <c r="AI5" i="12"/>
  <c r="AI3" i="13"/>
  <c r="AI4" i="13"/>
  <c r="AI5" i="13"/>
  <c r="AI3" i="21"/>
  <c r="AI5" i="21"/>
  <c r="AI4" i="21"/>
  <c r="AI3" i="18"/>
  <c r="AI4" i="18"/>
  <c r="AI5" i="18"/>
  <c r="AI3" i="11"/>
  <c r="AI4" i="11"/>
  <c r="AI5" i="11"/>
  <c r="AI3" i="19"/>
  <c r="AI4" i="19"/>
  <c r="AI5" i="19"/>
  <c r="AI3" i="4"/>
  <c r="AI4" i="4"/>
  <c r="AI5" i="4"/>
  <c r="AI3" i="7"/>
  <c r="AI5" i="7"/>
  <c r="AI4" i="7"/>
  <c r="AI3" i="15"/>
  <c r="AI5" i="15"/>
  <c r="AI4" i="15"/>
  <c r="AI3" i="20"/>
  <c r="AI5" i="20"/>
  <c r="AI4" i="20"/>
  <c r="AI3" i="22"/>
  <c r="AI5" i="22"/>
  <c r="AI4" i="22"/>
  <c r="AI3" i="14"/>
  <c r="AI5" i="14"/>
  <c r="AI4" i="14"/>
  <c r="AI3" i="17"/>
  <c r="AI4" i="17"/>
  <c r="AI5" i="17"/>
  <c r="AI3" i="8"/>
  <c r="AI4" i="8"/>
  <c r="AI5" i="8"/>
  <c r="AI3" i="16"/>
  <c r="AI5" i="16"/>
  <c r="AI4" i="16"/>
  <c r="AI3" i="5"/>
  <c r="AI5" i="5"/>
  <c r="AI4" i="5"/>
  <c r="AI3" i="2"/>
  <c r="AI4" i="2"/>
  <c r="AI5" i="2"/>
  <c r="AX3" i="9"/>
  <c r="AX5" i="9"/>
  <c r="AX4" i="9"/>
  <c r="AX3" i="23"/>
  <c r="AX4" i="23"/>
  <c r="AX5" i="23"/>
  <c r="AX3" i="15"/>
  <c r="AX5" i="15"/>
  <c r="AX4" i="15"/>
  <c r="AX3" i="11"/>
  <c r="AX5" i="11"/>
  <c r="AX4" i="11"/>
  <c r="AX3" i="14"/>
  <c r="AX4" i="14"/>
  <c r="AX5" i="14"/>
  <c r="AX3" i="21"/>
  <c r="AX5" i="21"/>
  <c r="AX4" i="21"/>
  <c r="AX3" i="12"/>
  <c r="AX4" i="12"/>
  <c r="AX5" i="12"/>
  <c r="AX3" i="5"/>
  <c r="AX5" i="5"/>
  <c r="AX4" i="5"/>
  <c r="AX3" i="20"/>
  <c r="AX4" i="20"/>
  <c r="AX5" i="20"/>
  <c r="AX3" i="22"/>
  <c r="AX5" i="22"/>
  <c r="AX4" i="22"/>
  <c r="AX3" i="16"/>
  <c r="AX5" i="16"/>
  <c r="AX4" i="16"/>
  <c r="AX3" i="18"/>
  <c r="AX4" i="18"/>
  <c r="AX5" i="18"/>
  <c r="AX3" i="13"/>
  <c r="AX4" i="13"/>
  <c r="AX5" i="13"/>
  <c r="AX3" i="19"/>
  <c r="AX4" i="19"/>
  <c r="AX5" i="19"/>
  <c r="AX3" i="4"/>
  <c r="AX5" i="4"/>
  <c r="AX4" i="4"/>
  <c r="AX3" i="17"/>
  <c r="AX5" i="17"/>
  <c r="AX4" i="17"/>
  <c r="AX3" i="8"/>
  <c r="AX5" i="8"/>
  <c r="AX4" i="8"/>
  <c r="AX3" i="7"/>
  <c r="AX4" i="7"/>
  <c r="AX5" i="7"/>
  <c r="AX3" i="2"/>
  <c r="AX5" i="2"/>
  <c r="AX4" i="2"/>
  <c r="BX4" i="23"/>
  <c r="BP4" i="23"/>
  <c r="BH4" i="23"/>
  <c r="AZ4" i="23"/>
  <c r="AO4" i="23"/>
  <c r="AB4" i="23"/>
  <c r="T5" i="23"/>
  <c r="K5" i="23"/>
  <c r="BX5" i="23"/>
  <c r="BP5" i="23"/>
  <c r="BH5" i="23"/>
  <c r="AZ5" i="23"/>
  <c r="AO5" i="23"/>
  <c r="AB5" i="23"/>
  <c r="T4" i="23"/>
  <c r="K4" i="23"/>
  <c r="CB5" i="23"/>
  <c r="BT4" i="23"/>
  <c r="BL4" i="23"/>
  <c r="BD4" i="23"/>
  <c r="AU4" i="23"/>
  <c r="AH4" i="23"/>
  <c r="X4" i="23"/>
  <c r="O4" i="23"/>
  <c r="F4" i="23"/>
  <c r="BL5" i="23"/>
  <c r="X5" i="23"/>
  <c r="CA4" i="23"/>
  <c r="BS4" i="23"/>
  <c r="BK4" i="23"/>
  <c r="BC4" i="23"/>
  <c r="AS4" i="23"/>
  <c r="AG4" i="23"/>
  <c r="W4" i="23"/>
  <c r="N4" i="23"/>
  <c r="E4" i="23"/>
  <c r="BD5" i="23"/>
  <c r="O5" i="23"/>
  <c r="BW5" i="23"/>
  <c r="BO5" i="23"/>
  <c r="BG5" i="23"/>
  <c r="AY5" i="23"/>
  <c r="AN5" i="23"/>
  <c r="AA5" i="23"/>
  <c r="S5" i="23"/>
  <c r="J5" i="23"/>
  <c r="BV4" i="23"/>
  <c r="BN4" i="23"/>
  <c r="BF4" i="23"/>
  <c r="AW4" i="23"/>
  <c r="AK4" i="23"/>
  <c r="Z4" i="23"/>
  <c r="R4" i="23"/>
  <c r="H4" i="23"/>
  <c r="CB4" i="23"/>
  <c r="AU5" i="23"/>
  <c r="F5" i="23"/>
  <c r="BW4" i="23"/>
  <c r="BO4" i="23"/>
  <c r="BG4" i="23"/>
  <c r="AY4" i="23"/>
  <c r="AN4" i="23"/>
  <c r="AA4" i="23"/>
  <c r="S4" i="23"/>
  <c r="J4" i="23"/>
  <c r="BT5" i="23"/>
  <c r="AH5" i="23"/>
  <c r="CA5" i="23"/>
  <c r="BS5" i="23"/>
  <c r="BK5" i="23"/>
  <c r="BC5" i="23"/>
  <c r="AS5" i="23"/>
  <c r="AG5" i="23"/>
  <c r="W5" i="23"/>
  <c r="N5" i="23"/>
  <c r="E5" i="23"/>
  <c r="BV5" i="23"/>
  <c r="BJ4" i="23"/>
  <c r="BB5" i="23"/>
  <c r="AK5" i="23"/>
  <c r="V4" i="23"/>
  <c r="M5" i="23"/>
  <c r="B4" i="23"/>
  <c r="BU5" i="23"/>
  <c r="BM5" i="23"/>
  <c r="BE5" i="23"/>
  <c r="BR4" i="23"/>
  <c r="BJ5" i="23"/>
  <c r="AW5" i="23"/>
  <c r="AE4" i="23"/>
  <c r="V5" i="23"/>
  <c r="H5" i="23"/>
  <c r="B5" i="23"/>
  <c r="BU4" i="23"/>
  <c r="BM4" i="23"/>
  <c r="BE4" i="23"/>
  <c r="AV4" i="23"/>
  <c r="AJ4" i="23"/>
  <c r="Y4" i="23"/>
  <c r="Q4" i="23"/>
  <c r="G4" i="23"/>
  <c r="BZ4" i="23"/>
  <c r="BR5" i="23"/>
  <c r="BF5" i="23"/>
  <c r="AQ4" i="23"/>
  <c r="AE5" i="23"/>
  <c r="R5" i="23"/>
  <c r="D4" i="23"/>
  <c r="BZ5" i="23"/>
  <c r="BN5" i="23"/>
  <c r="BB4" i="23"/>
  <c r="AQ5" i="23"/>
  <c r="Z5" i="23"/>
  <c r="M4" i="23"/>
  <c r="D5" i="23"/>
  <c r="BY4" i="23"/>
  <c r="BQ4" i="23"/>
  <c r="BI4" i="23"/>
  <c r="BY5" i="23"/>
  <c r="BA4" i="23"/>
  <c r="AJ5" i="23"/>
  <c r="U5" i="23"/>
  <c r="L4" i="23"/>
  <c r="BQ5" i="23"/>
  <c r="AV5" i="23"/>
  <c r="AC5" i="23"/>
  <c r="U4" i="23"/>
  <c r="G5" i="23"/>
  <c r="BI5" i="23"/>
  <c r="AP5" i="23"/>
  <c r="AC4" i="23"/>
  <c r="Q5" i="23"/>
  <c r="C5" i="23"/>
  <c r="BA5" i="23"/>
  <c r="AP4" i="23"/>
  <c r="Y5" i="23"/>
  <c r="L5" i="23"/>
  <c r="C4" i="23"/>
  <c r="BX5" i="19"/>
  <c r="BP5" i="19"/>
  <c r="BH5" i="19"/>
  <c r="AZ4" i="19"/>
  <c r="AO5" i="19"/>
  <c r="AB5" i="19"/>
  <c r="T5" i="19"/>
  <c r="K4" i="19"/>
  <c r="BX4" i="19"/>
  <c r="BP4" i="19"/>
  <c r="BH4" i="19"/>
  <c r="AZ5" i="19"/>
  <c r="AO4" i="19"/>
  <c r="AB4" i="19"/>
  <c r="T4" i="19"/>
  <c r="K5" i="19"/>
  <c r="BW5" i="19"/>
  <c r="BO5" i="19"/>
  <c r="BG5" i="19"/>
  <c r="AY5" i="19"/>
  <c r="AN5" i="19"/>
  <c r="AA5" i="19"/>
  <c r="S5" i="19"/>
  <c r="J5" i="19"/>
  <c r="CB5" i="19"/>
  <c r="BT4" i="19"/>
  <c r="BL5" i="19"/>
  <c r="BD5" i="19"/>
  <c r="AU5" i="19"/>
  <c r="AH4" i="19"/>
  <c r="X5" i="19"/>
  <c r="O5" i="19"/>
  <c r="F5" i="19"/>
  <c r="CB4" i="19"/>
  <c r="BT5" i="19"/>
  <c r="BL4" i="19"/>
  <c r="BD4" i="19"/>
  <c r="AU4" i="19"/>
  <c r="AH5" i="19"/>
  <c r="X4" i="19"/>
  <c r="O4" i="19"/>
  <c r="F4" i="19"/>
  <c r="CA5" i="19"/>
  <c r="BO4" i="19"/>
  <c r="BC4" i="19"/>
  <c r="AS5" i="19"/>
  <c r="AA4" i="19"/>
  <c r="N4" i="19"/>
  <c r="E5" i="19"/>
  <c r="BW4" i="19"/>
  <c r="BK4" i="19"/>
  <c r="BC5" i="19"/>
  <c r="AN4" i="19"/>
  <c r="W4" i="19"/>
  <c r="N5" i="19"/>
  <c r="BV5" i="19"/>
  <c r="BN5" i="19"/>
  <c r="BF5" i="19"/>
  <c r="AW5" i="19"/>
  <c r="AK5" i="19"/>
  <c r="Z5" i="19"/>
  <c r="R5" i="19"/>
  <c r="H5" i="19"/>
  <c r="BS4" i="19"/>
  <c r="BK5" i="19"/>
  <c r="AY4" i="19"/>
  <c r="AG4" i="19"/>
  <c r="W5" i="19"/>
  <c r="J4" i="19"/>
  <c r="CA4" i="19"/>
  <c r="BS5" i="19"/>
  <c r="BG4" i="19"/>
  <c r="AS4" i="19"/>
  <c r="AG5" i="19"/>
  <c r="S4" i="19"/>
  <c r="E4" i="19"/>
  <c r="BZ5" i="19"/>
  <c r="BR4" i="19"/>
  <c r="BF4" i="19"/>
  <c r="AQ5" i="19"/>
  <c r="AE4" i="19"/>
  <c r="R4" i="19"/>
  <c r="D5" i="19"/>
  <c r="BY5" i="19"/>
  <c r="BQ5" i="19"/>
  <c r="BI4" i="19"/>
  <c r="BA5" i="19"/>
  <c r="AP5" i="19"/>
  <c r="AC5" i="19"/>
  <c r="U4" i="19"/>
  <c r="L5" i="19"/>
  <c r="C5" i="19"/>
  <c r="BZ4" i="19"/>
  <c r="BN4" i="19"/>
  <c r="BB5" i="19"/>
  <c r="AQ4" i="19"/>
  <c r="Z4" i="19"/>
  <c r="M5" i="19"/>
  <c r="D4" i="19"/>
  <c r="BY4" i="19"/>
  <c r="BQ4" i="19"/>
  <c r="BI5" i="19"/>
  <c r="BA4" i="19"/>
  <c r="AP4" i="19"/>
  <c r="AC4" i="19"/>
  <c r="U5" i="19"/>
  <c r="L4" i="19"/>
  <c r="C4" i="19"/>
  <c r="B5" i="19"/>
  <c r="BU4" i="19"/>
  <c r="BM5" i="19"/>
  <c r="AV5" i="19"/>
  <c r="AJ4" i="19"/>
  <c r="Y5" i="19"/>
  <c r="G5" i="19"/>
  <c r="BV4" i="19"/>
  <c r="BJ5" i="19"/>
  <c r="BB4" i="19"/>
  <c r="AK4" i="19"/>
  <c r="V5" i="19"/>
  <c r="M4" i="19"/>
  <c r="BE5" i="19"/>
  <c r="Q5" i="19"/>
  <c r="BR5" i="19"/>
  <c r="BJ4" i="19"/>
  <c r="AW4" i="19"/>
  <c r="AE5" i="19"/>
  <c r="V4" i="19"/>
  <c r="H4" i="19"/>
  <c r="B4" i="19"/>
  <c r="BU5" i="19"/>
  <c r="BM4" i="19"/>
  <c r="BE4" i="19"/>
  <c r="AV4" i="19"/>
  <c r="AJ5" i="19"/>
  <c r="Y4" i="19"/>
  <c r="Q4" i="19"/>
  <c r="G4" i="19"/>
  <c r="CB5" i="15"/>
  <c r="BT5" i="15"/>
  <c r="BL5" i="15"/>
  <c r="BD5" i="15"/>
  <c r="AU5" i="15"/>
  <c r="AH5" i="15"/>
  <c r="X5" i="15"/>
  <c r="O5" i="15"/>
  <c r="F5" i="15"/>
  <c r="CB4" i="15"/>
  <c r="BT4" i="15"/>
  <c r="BL4" i="15"/>
  <c r="BD4" i="15"/>
  <c r="AU4" i="15"/>
  <c r="AH4" i="15"/>
  <c r="X4" i="15"/>
  <c r="O4" i="15"/>
  <c r="F4" i="15"/>
  <c r="CA4" i="15"/>
  <c r="BS4" i="15"/>
  <c r="BK4" i="15"/>
  <c r="BC4" i="15"/>
  <c r="AS4" i="15"/>
  <c r="AG4" i="15"/>
  <c r="W4" i="15"/>
  <c r="N4" i="15"/>
  <c r="E4" i="15"/>
  <c r="BX5" i="15"/>
  <c r="BP5" i="15"/>
  <c r="BH5" i="15"/>
  <c r="AZ5" i="15"/>
  <c r="AO5" i="15"/>
  <c r="AB5" i="15"/>
  <c r="T5" i="15"/>
  <c r="K5" i="15"/>
  <c r="BX4" i="15"/>
  <c r="BP4" i="15"/>
  <c r="BH4" i="15"/>
  <c r="AZ4" i="15"/>
  <c r="AO4" i="15"/>
  <c r="AB4" i="15"/>
  <c r="T4" i="15"/>
  <c r="K4" i="15"/>
  <c r="CA5" i="15"/>
  <c r="BO5" i="15"/>
  <c r="BG4" i="15"/>
  <c r="AS5" i="15"/>
  <c r="AA5" i="15"/>
  <c r="S4" i="15"/>
  <c r="E5" i="15"/>
  <c r="BW5" i="15"/>
  <c r="BO4" i="15"/>
  <c r="BC5" i="15"/>
  <c r="AN5" i="15"/>
  <c r="AA4" i="15"/>
  <c r="N5" i="15"/>
  <c r="BZ5" i="15"/>
  <c r="BR5" i="15"/>
  <c r="BJ5" i="15"/>
  <c r="BB5" i="15"/>
  <c r="AQ5" i="15"/>
  <c r="AE5" i="15"/>
  <c r="V5" i="15"/>
  <c r="M5" i="15"/>
  <c r="D5" i="15"/>
  <c r="BW4" i="15"/>
  <c r="BK5" i="15"/>
  <c r="AY5" i="15"/>
  <c r="AN4" i="15"/>
  <c r="W5" i="15"/>
  <c r="J5" i="15"/>
  <c r="BS5" i="15"/>
  <c r="BG5" i="15"/>
  <c r="AY4" i="15"/>
  <c r="AG5" i="15"/>
  <c r="S5" i="15"/>
  <c r="J4" i="15"/>
  <c r="BR4" i="15"/>
  <c r="BF5" i="15"/>
  <c r="AW4" i="15"/>
  <c r="AE4" i="15"/>
  <c r="R5" i="15"/>
  <c r="H4" i="15"/>
  <c r="B5" i="15"/>
  <c r="BU4" i="15"/>
  <c r="BM4" i="15"/>
  <c r="BE4" i="15"/>
  <c r="AV4" i="15"/>
  <c r="AJ4" i="15"/>
  <c r="Y4" i="15"/>
  <c r="Q4" i="15"/>
  <c r="G4" i="15"/>
  <c r="BZ4" i="15"/>
  <c r="BN5" i="15"/>
  <c r="BF4" i="15"/>
  <c r="AQ4" i="15"/>
  <c r="Z5" i="15"/>
  <c r="R4" i="15"/>
  <c r="D4" i="15"/>
  <c r="B4" i="15"/>
  <c r="BU5" i="15"/>
  <c r="BM5" i="15"/>
  <c r="BE5" i="15"/>
  <c r="AV5" i="15"/>
  <c r="AJ5" i="15"/>
  <c r="Y5" i="15"/>
  <c r="Q5" i="15"/>
  <c r="G5" i="15"/>
  <c r="BY4" i="15"/>
  <c r="BQ4" i="15"/>
  <c r="BA4" i="15"/>
  <c r="AP4" i="15"/>
  <c r="AC4" i="15"/>
  <c r="L4" i="15"/>
  <c r="C4" i="15"/>
  <c r="BV5" i="15"/>
  <c r="BN4" i="15"/>
  <c r="BB4" i="15"/>
  <c r="AK5" i="15"/>
  <c r="Z4" i="15"/>
  <c r="M4" i="15"/>
  <c r="BI4" i="15"/>
  <c r="U4" i="15"/>
  <c r="BV4" i="15"/>
  <c r="BJ4" i="15"/>
  <c r="AW5" i="15"/>
  <c r="AK4" i="15"/>
  <c r="V4" i="15"/>
  <c r="H5" i="15"/>
  <c r="BY5" i="15"/>
  <c r="BQ5" i="15"/>
  <c r="BI5" i="15"/>
  <c r="BA5" i="15"/>
  <c r="AP5" i="15"/>
  <c r="AC5" i="15"/>
  <c r="U5" i="15"/>
  <c r="L5" i="15"/>
  <c r="C5" i="15"/>
  <c r="CA5" i="18"/>
  <c r="BS4" i="18"/>
  <c r="BK5" i="18"/>
  <c r="BC4" i="18"/>
  <c r="AS5" i="18"/>
  <c r="AG4" i="18"/>
  <c r="W5" i="18"/>
  <c r="N5" i="18"/>
  <c r="E5" i="18"/>
  <c r="CA4" i="18"/>
  <c r="BS5" i="18"/>
  <c r="BK4" i="18"/>
  <c r="BC5" i="18"/>
  <c r="AS4" i="18"/>
  <c r="AG5" i="18"/>
  <c r="W4" i="18"/>
  <c r="N4" i="18"/>
  <c r="E4" i="18"/>
  <c r="BZ4" i="18"/>
  <c r="BR4" i="18"/>
  <c r="BJ5" i="18"/>
  <c r="BB5" i="18"/>
  <c r="AQ5" i="18"/>
  <c r="AE4" i="18"/>
  <c r="V4" i="18"/>
  <c r="M5" i="18"/>
  <c r="D5" i="18"/>
  <c r="BW5" i="18"/>
  <c r="BO5" i="18"/>
  <c r="BG5" i="18"/>
  <c r="AY5" i="18"/>
  <c r="AN4" i="18"/>
  <c r="AA4" i="18"/>
  <c r="S4" i="18"/>
  <c r="J4" i="18"/>
  <c r="BW4" i="18"/>
  <c r="BO4" i="18"/>
  <c r="BG4" i="18"/>
  <c r="AY4" i="18"/>
  <c r="AN5" i="18"/>
  <c r="AA5" i="18"/>
  <c r="S5" i="18"/>
  <c r="J5" i="18"/>
  <c r="BV4" i="18"/>
  <c r="BJ4" i="18"/>
  <c r="AW4" i="18"/>
  <c r="AK4" i="18"/>
  <c r="V5" i="18"/>
  <c r="H4" i="18"/>
  <c r="BR5" i="18"/>
  <c r="BF5" i="18"/>
  <c r="AW5" i="18"/>
  <c r="AE5" i="18"/>
  <c r="R5" i="18"/>
  <c r="H5" i="18"/>
  <c r="BY4" i="18"/>
  <c r="BQ4" i="18"/>
  <c r="BI4" i="18"/>
  <c r="BA4" i="18"/>
  <c r="AP4" i="18"/>
  <c r="AC4" i="18"/>
  <c r="U4" i="18"/>
  <c r="L4" i="18"/>
  <c r="C4" i="18"/>
  <c r="BZ5" i="18"/>
  <c r="BN5" i="18"/>
  <c r="BF4" i="18"/>
  <c r="AQ4" i="18"/>
  <c r="Z4" i="18"/>
  <c r="R4" i="18"/>
  <c r="D4" i="18"/>
  <c r="BV5" i="18"/>
  <c r="BN4" i="18"/>
  <c r="BB4" i="18"/>
  <c r="AK5" i="18"/>
  <c r="Z5" i="18"/>
  <c r="M4" i="18"/>
  <c r="BU4" i="18"/>
  <c r="BM5" i="18"/>
  <c r="BA5" i="18"/>
  <c r="AJ4" i="18"/>
  <c r="Y5" i="18"/>
  <c r="L5" i="18"/>
  <c r="CB5" i="18"/>
  <c r="BT5" i="18"/>
  <c r="BL5" i="18"/>
  <c r="BD5" i="18"/>
  <c r="AU5" i="18"/>
  <c r="AH5" i="18"/>
  <c r="X5" i="18"/>
  <c r="O5" i="18"/>
  <c r="F5" i="18"/>
  <c r="B5" i="18"/>
  <c r="BU5" i="18"/>
  <c r="BI5" i="18"/>
  <c r="AV4" i="18"/>
  <c r="AJ5" i="18"/>
  <c r="U5" i="18"/>
  <c r="G4" i="18"/>
  <c r="CB4" i="18"/>
  <c r="BT4" i="18"/>
  <c r="BL4" i="18"/>
  <c r="BD4" i="18"/>
  <c r="AU4" i="18"/>
  <c r="AH4" i="18"/>
  <c r="X4" i="18"/>
  <c r="O4" i="18"/>
  <c r="F4" i="18"/>
  <c r="BX5" i="18"/>
  <c r="BP5" i="18"/>
  <c r="AZ5" i="18"/>
  <c r="AO5" i="18"/>
  <c r="AB5" i="18"/>
  <c r="T5" i="18"/>
  <c r="B4" i="18"/>
  <c r="BQ5" i="18"/>
  <c r="BE4" i="18"/>
  <c r="AV5" i="18"/>
  <c r="AC5" i="18"/>
  <c r="Q4" i="18"/>
  <c r="G5" i="18"/>
  <c r="BH5" i="18"/>
  <c r="K5" i="18"/>
  <c r="BY5" i="18"/>
  <c r="BM4" i="18"/>
  <c r="BE5" i="18"/>
  <c r="AP5" i="18"/>
  <c r="Y4" i="18"/>
  <c r="Q5" i="18"/>
  <c r="C5" i="18"/>
  <c r="BX4" i="18"/>
  <c r="BP4" i="18"/>
  <c r="BH4" i="18"/>
  <c r="AZ4" i="18"/>
  <c r="AO4" i="18"/>
  <c r="AB4" i="18"/>
  <c r="T4" i="18"/>
  <c r="K4" i="18"/>
  <c r="BW4" i="14"/>
  <c r="BO4" i="14"/>
  <c r="BG4" i="14"/>
  <c r="AY4" i="14"/>
  <c r="AN4" i="14"/>
  <c r="AA4" i="14"/>
  <c r="S4" i="14"/>
  <c r="J4" i="14"/>
  <c r="BW5" i="14"/>
  <c r="BO5" i="14"/>
  <c r="BG5" i="14"/>
  <c r="AY5" i="14"/>
  <c r="AN5" i="14"/>
  <c r="AA5" i="14"/>
  <c r="S5" i="14"/>
  <c r="J5" i="14"/>
  <c r="BV4" i="14"/>
  <c r="BN4" i="14"/>
  <c r="BF4" i="14"/>
  <c r="AW4" i="14"/>
  <c r="AK4" i="14"/>
  <c r="Z4" i="14"/>
  <c r="R4" i="14"/>
  <c r="H4" i="14"/>
  <c r="CA4" i="14"/>
  <c r="BS4" i="14"/>
  <c r="BK4" i="14"/>
  <c r="BC4" i="14"/>
  <c r="AS4" i="14"/>
  <c r="AG4" i="14"/>
  <c r="W4" i="14"/>
  <c r="N4" i="14"/>
  <c r="E4" i="14"/>
  <c r="CA5" i="14"/>
  <c r="BS5" i="14"/>
  <c r="BK5" i="14"/>
  <c r="BC5" i="14"/>
  <c r="AS5" i="14"/>
  <c r="AG5" i="14"/>
  <c r="W5" i="14"/>
  <c r="N5" i="14"/>
  <c r="E5" i="14"/>
  <c r="BV5" i="14"/>
  <c r="BJ5" i="14"/>
  <c r="BB4" i="14"/>
  <c r="AK5" i="14"/>
  <c r="V5" i="14"/>
  <c r="M4" i="14"/>
  <c r="BR5" i="14"/>
  <c r="BJ4" i="14"/>
  <c r="AW5" i="14"/>
  <c r="AE5" i="14"/>
  <c r="V4" i="14"/>
  <c r="H5" i="14"/>
  <c r="B5" i="14"/>
  <c r="BU5" i="14"/>
  <c r="BM5" i="14"/>
  <c r="BE5" i="14"/>
  <c r="AV5" i="14"/>
  <c r="AJ5" i="14"/>
  <c r="Y5" i="14"/>
  <c r="Q5" i="14"/>
  <c r="G5" i="14"/>
  <c r="BZ5" i="14"/>
  <c r="BR4" i="14"/>
  <c r="BF5" i="14"/>
  <c r="AQ5" i="14"/>
  <c r="AE4" i="14"/>
  <c r="R5" i="14"/>
  <c r="D5" i="14"/>
  <c r="BZ4" i="14"/>
  <c r="BN5" i="14"/>
  <c r="BB5" i="14"/>
  <c r="AQ4" i="14"/>
  <c r="Z5" i="14"/>
  <c r="M5" i="14"/>
  <c r="D4" i="14"/>
  <c r="BY4" i="14"/>
  <c r="BM4" i="14"/>
  <c r="BA5" i="14"/>
  <c r="AP4" i="14"/>
  <c r="Y4" i="14"/>
  <c r="L5" i="14"/>
  <c r="C4" i="14"/>
  <c r="BX5" i="14"/>
  <c r="BP5" i="14"/>
  <c r="BH5" i="14"/>
  <c r="AZ5" i="14"/>
  <c r="AO5" i="14"/>
  <c r="AB5" i="14"/>
  <c r="T5" i="14"/>
  <c r="K5" i="14"/>
  <c r="BU4" i="14"/>
  <c r="BI5" i="14"/>
  <c r="BA4" i="14"/>
  <c r="AJ4" i="14"/>
  <c r="U5" i="14"/>
  <c r="L4" i="14"/>
  <c r="BX4" i="14"/>
  <c r="BP4" i="14"/>
  <c r="BH4" i="14"/>
  <c r="AZ4" i="14"/>
  <c r="AO4" i="14"/>
  <c r="AB4" i="14"/>
  <c r="T4" i="14"/>
  <c r="K4" i="14"/>
  <c r="CB5" i="14"/>
  <c r="BT5" i="14"/>
  <c r="BL5" i="14"/>
  <c r="AU5" i="14"/>
  <c r="AH5" i="14"/>
  <c r="X5" i="14"/>
  <c r="O5" i="14"/>
  <c r="B4" i="14"/>
  <c r="BQ5" i="14"/>
  <c r="BI4" i="14"/>
  <c r="AV4" i="14"/>
  <c r="AC5" i="14"/>
  <c r="U4" i="14"/>
  <c r="G4" i="14"/>
  <c r="BD5" i="14"/>
  <c r="F5" i="14"/>
  <c r="BY5" i="14"/>
  <c r="BQ4" i="14"/>
  <c r="BE4" i="14"/>
  <c r="AP5" i="14"/>
  <c r="AC4" i="14"/>
  <c r="Q4" i="14"/>
  <c r="C5" i="14"/>
  <c r="CB4" i="14"/>
  <c r="BT4" i="14"/>
  <c r="BL4" i="14"/>
  <c r="BD4" i="14"/>
  <c r="AU4" i="14"/>
  <c r="AH4" i="14"/>
  <c r="X4" i="14"/>
  <c r="O4" i="14"/>
  <c r="F4" i="14"/>
  <c r="BL4" i="4"/>
  <c r="AZ5" i="4"/>
  <c r="BO5" i="4"/>
  <c r="AY5" i="4"/>
  <c r="N4" i="4"/>
  <c r="BL5" i="4"/>
  <c r="AZ4" i="4"/>
  <c r="BO4" i="4"/>
  <c r="AY4" i="4"/>
  <c r="N5" i="4"/>
  <c r="BG5" i="4"/>
  <c r="E4" i="4"/>
  <c r="BX5" i="4"/>
  <c r="BP4" i="4"/>
  <c r="BD5" i="4"/>
  <c r="AO5" i="4"/>
  <c r="AB4" i="4"/>
  <c r="T5" i="4"/>
  <c r="K4" i="4"/>
  <c r="BS5" i="4"/>
  <c r="BC5" i="4"/>
  <c r="AN5" i="4"/>
  <c r="W4" i="4"/>
  <c r="J4" i="4"/>
  <c r="BV4" i="4"/>
  <c r="BN4" i="4"/>
  <c r="BF4" i="4"/>
  <c r="AW4" i="4"/>
  <c r="AK4" i="4"/>
  <c r="Z4" i="4"/>
  <c r="R4" i="4"/>
  <c r="H4" i="4"/>
  <c r="CB4" i="4"/>
  <c r="CA5" i="4"/>
  <c r="AA5" i="4"/>
  <c r="BT4" i="4"/>
  <c r="BH4" i="4"/>
  <c r="AU4" i="4"/>
  <c r="AH4" i="4"/>
  <c r="X4" i="4"/>
  <c r="O4" i="4"/>
  <c r="F4" i="4"/>
  <c r="BW4" i="4"/>
  <c r="BK5" i="4"/>
  <c r="AS5" i="4"/>
  <c r="AG4" i="4"/>
  <c r="S4" i="4"/>
  <c r="BZ5" i="4"/>
  <c r="BR5" i="4"/>
  <c r="BJ5" i="4"/>
  <c r="BB5" i="4"/>
  <c r="AQ5" i="4"/>
  <c r="AE5" i="4"/>
  <c r="V5" i="4"/>
  <c r="M5" i="4"/>
  <c r="D5" i="4"/>
  <c r="CB5" i="4"/>
  <c r="CA4" i="4"/>
  <c r="AA4" i="4"/>
  <c r="BT5" i="4"/>
  <c r="BH5" i="4"/>
  <c r="AU5" i="4"/>
  <c r="AH5" i="4"/>
  <c r="X5" i="4"/>
  <c r="O5" i="4"/>
  <c r="F5" i="4"/>
  <c r="BW5" i="4"/>
  <c r="BK4" i="4"/>
  <c r="AS4" i="4"/>
  <c r="AG5" i="4"/>
  <c r="S5" i="4"/>
  <c r="BZ4" i="4"/>
  <c r="BR4" i="4"/>
  <c r="BJ4" i="4"/>
  <c r="BB4" i="4"/>
  <c r="AQ4" i="4"/>
  <c r="AE4" i="4"/>
  <c r="V4" i="4"/>
  <c r="M4" i="4"/>
  <c r="BG4" i="4"/>
  <c r="E5" i="4"/>
  <c r="BX4" i="4"/>
  <c r="BP5" i="4"/>
  <c r="BD4" i="4"/>
  <c r="AO4" i="4"/>
  <c r="AB5" i="4"/>
  <c r="T4" i="4"/>
  <c r="K5" i="4"/>
  <c r="BS4" i="4"/>
  <c r="BC4" i="4"/>
  <c r="AN4" i="4"/>
  <c r="W5" i="4"/>
  <c r="J5" i="4"/>
  <c r="BV5" i="4"/>
  <c r="BN5" i="4"/>
  <c r="BF5" i="4"/>
  <c r="AW5" i="4"/>
  <c r="AK5" i="4"/>
  <c r="Z5" i="4"/>
  <c r="R5" i="4"/>
  <c r="H5" i="4"/>
  <c r="D4" i="4"/>
  <c r="BY5" i="4"/>
  <c r="BQ5" i="4"/>
  <c r="BI5" i="4"/>
  <c r="BA5" i="4"/>
  <c r="AP5" i="4"/>
  <c r="AC5" i="4"/>
  <c r="U5" i="4"/>
  <c r="L5" i="4"/>
  <c r="C5" i="4"/>
  <c r="BY4" i="4"/>
  <c r="BQ4" i="4"/>
  <c r="BI4" i="4"/>
  <c r="BA4" i="4"/>
  <c r="AP4" i="4"/>
  <c r="AC4" i="4"/>
  <c r="U4" i="4"/>
  <c r="L4" i="4"/>
  <c r="C4" i="4"/>
  <c r="B4" i="4"/>
  <c r="BU5" i="4"/>
  <c r="BM5" i="4"/>
  <c r="BE5" i="4"/>
  <c r="AV5" i="4"/>
  <c r="AJ5" i="4"/>
  <c r="Y5" i="4"/>
  <c r="Q5" i="4"/>
  <c r="G5" i="4"/>
  <c r="B5" i="4"/>
  <c r="BU4" i="4"/>
  <c r="BM4" i="4"/>
  <c r="BE4" i="4"/>
  <c r="AV4" i="4"/>
  <c r="AJ4" i="4"/>
  <c r="Y4" i="4"/>
  <c r="Q4" i="4"/>
  <c r="G4" i="4"/>
  <c r="BV5" i="17"/>
  <c r="BN5" i="17"/>
  <c r="BF5" i="17"/>
  <c r="AW5" i="17"/>
  <c r="AK5" i="17"/>
  <c r="Z5" i="17"/>
  <c r="R5" i="17"/>
  <c r="H5" i="17"/>
  <c r="BV4" i="17"/>
  <c r="BN4" i="17"/>
  <c r="BF4" i="17"/>
  <c r="AW4" i="17"/>
  <c r="AK4" i="17"/>
  <c r="Z4" i="17"/>
  <c r="R4" i="17"/>
  <c r="H4" i="17"/>
  <c r="B5" i="17"/>
  <c r="BU4" i="17"/>
  <c r="BM4" i="17"/>
  <c r="BE4" i="17"/>
  <c r="AV4" i="17"/>
  <c r="AJ4" i="17"/>
  <c r="Y4" i="17"/>
  <c r="Q4" i="17"/>
  <c r="G4" i="17"/>
  <c r="BZ5" i="17"/>
  <c r="BR5" i="17"/>
  <c r="BJ5" i="17"/>
  <c r="BB5" i="17"/>
  <c r="AQ5" i="17"/>
  <c r="AE5" i="17"/>
  <c r="V5" i="17"/>
  <c r="M5" i="17"/>
  <c r="D5" i="17"/>
  <c r="BZ4" i="17"/>
  <c r="BR4" i="17"/>
  <c r="BJ4" i="17"/>
  <c r="BB4" i="17"/>
  <c r="AQ4" i="17"/>
  <c r="AE4" i="17"/>
  <c r="V4" i="17"/>
  <c r="M4" i="17"/>
  <c r="D4" i="17"/>
  <c r="BY5" i="17"/>
  <c r="BQ4" i="17"/>
  <c r="BE5" i="17"/>
  <c r="AP5" i="17"/>
  <c r="AC4" i="17"/>
  <c r="Q5" i="17"/>
  <c r="C5" i="17"/>
  <c r="BY4" i="17"/>
  <c r="BM5" i="17"/>
  <c r="BA5" i="17"/>
  <c r="AP4" i="17"/>
  <c r="Y5" i="17"/>
  <c r="L5" i="17"/>
  <c r="C4" i="17"/>
  <c r="CB4" i="17"/>
  <c r="BT4" i="17"/>
  <c r="BL4" i="17"/>
  <c r="BD4" i="17"/>
  <c r="AU4" i="17"/>
  <c r="AH4" i="17"/>
  <c r="X4" i="17"/>
  <c r="O4" i="17"/>
  <c r="F4" i="17"/>
  <c r="BU5" i="17"/>
  <c r="BI5" i="17"/>
  <c r="BA4" i="17"/>
  <c r="AJ5" i="17"/>
  <c r="U5" i="17"/>
  <c r="L4" i="17"/>
  <c r="B4" i="17"/>
  <c r="BQ5" i="17"/>
  <c r="BI4" i="17"/>
  <c r="AV5" i="17"/>
  <c r="AC5" i="17"/>
  <c r="U4" i="17"/>
  <c r="G5" i="17"/>
  <c r="CB5" i="17"/>
  <c r="BP4" i="17"/>
  <c r="BH5" i="17"/>
  <c r="AU5" i="17"/>
  <c r="AB4" i="17"/>
  <c r="T5" i="17"/>
  <c r="F5" i="17"/>
  <c r="BW5" i="17"/>
  <c r="BO5" i="17"/>
  <c r="BG5" i="17"/>
  <c r="AY5" i="17"/>
  <c r="AN5" i="17"/>
  <c r="AA5" i="17"/>
  <c r="S5" i="17"/>
  <c r="J5" i="17"/>
  <c r="BX5" i="17"/>
  <c r="BP5" i="17"/>
  <c r="BD5" i="17"/>
  <c r="AO4" i="17"/>
  <c r="AB5" i="17"/>
  <c r="O5" i="17"/>
  <c r="BW4" i="17"/>
  <c r="BO4" i="17"/>
  <c r="BG4" i="17"/>
  <c r="AY4" i="17"/>
  <c r="AN4" i="17"/>
  <c r="AA4" i="17"/>
  <c r="S4" i="17"/>
  <c r="J4" i="17"/>
  <c r="CA5" i="17"/>
  <c r="BS5" i="17"/>
  <c r="BK5" i="17"/>
  <c r="AS5" i="17"/>
  <c r="AG5" i="17"/>
  <c r="W5" i="17"/>
  <c r="E5" i="17"/>
  <c r="BX4" i="17"/>
  <c r="BL5" i="17"/>
  <c r="AZ4" i="17"/>
  <c r="AO5" i="17"/>
  <c r="X5" i="17"/>
  <c r="K4" i="17"/>
  <c r="BC5" i="17"/>
  <c r="N5" i="17"/>
  <c r="BT5" i="17"/>
  <c r="BH4" i="17"/>
  <c r="AZ5" i="17"/>
  <c r="AH5" i="17"/>
  <c r="T4" i="17"/>
  <c r="K5" i="17"/>
  <c r="CA4" i="17"/>
  <c r="BS4" i="17"/>
  <c r="BK4" i="17"/>
  <c r="BC4" i="17"/>
  <c r="AS4" i="17"/>
  <c r="AG4" i="17"/>
  <c r="W4" i="17"/>
  <c r="N4" i="17"/>
  <c r="E4" i="17"/>
  <c r="BZ5" i="13"/>
  <c r="BR5" i="13"/>
  <c r="BJ5" i="13"/>
  <c r="BB5" i="13"/>
  <c r="AQ5" i="13"/>
  <c r="AE5" i="13"/>
  <c r="V5" i="13"/>
  <c r="M5" i="13"/>
  <c r="D5" i="13"/>
  <c r="BZ4" i="13"/>
  <c r="BR4" i="13"/>
  <c r="BJ4" i="13"/>
  <c r="BB4" i="13"/>
  <c r="AQ4" i="13"/>
  <c r="AE4" i="13"/>
  <c r="V4" i="13"/>
  <c r="M4" i="13"/>
  <c r="D4" i="13"/>
  <c r="BY5" i="13"/>
  <c r="BQ5" i="13"/>
  <c r="BI5" i="13"/>
  <c r="BA5" i="13"/>
  <c r="AP5" i="13"/>
  <c r="AC5" i="13"/>
  <c r="U5" i="13"/>
  <c r="L5" i="13"/>
  <c r="C5" i="13"/>
  <c r="BV5" i="13"/>
  <c r="BN5" i="13"/>
  <c r="BF5" i="13"/>
  <c r="AW4" i="13"/>
  <c r="AK5" i="13"/>
  <c r="Z5" i="13"/>
  <c r="R5" i="13"/>
  <c r="H4" i="13"/>
  <c r="BV4" i="13"/>
  <c r="BN4" i="13"/>
  <c r="BF4" i="13"/>
  <c r="AW5" i="13"/>
  <c r="AK4" i="13"/>
  <c r="Z4" i="13"/>
  <c r="R4" i="13"/>
  <c r="H5" i="13"/>
  <c r="B4" i="13"/>
  <c r="BQ4" i="13"/>
  <c r="BE4" i="13"/>
  <c r="AV5" i="13"/>
  <c r="AC4" i="13"/>
  <c r="Q4" i="13"/>
  <c r="G5" i="13"/>
  <c r="BY4" i="13"/>
  <c r="BM4" i="13"/>
  <c r="BE5" i="13"/>
  <c r="AP4" i="13"/>
  <c r="Y4" i="13"/>
  <c r="Q5" i="13"/>
  <c r="C4" i="13"/>
  <c r="BX5" i="13"/>
  <c r="BP5" i="13"/>
  <c r="BH5" i="13"/>
  <c r="AZ5" i="13"/>
  <c r="AO5" i="13"/>
  <c r="AB5" i="13"/>
  <c r="T5" i="13"/>
  <c r="K5" i="13"/>
  <c r="BU4" i="13"/>
  <c r="BM5" i="13"/>
  <c r="BA4" i="13"/>
  <c r="AJ4" i="13"/>
  <c r="Y5" i="13"/>
  <c r="L4" i="13"/>
  <c r="B5" i="13"/>
  <c r="BU5" i="13"/>
  <c r="BI4" i="13"/>
  <c r="AV4" i="13"/>
  <c r="AJ5" i="13"/>
  <c r="U4" i="13"/>
  <c r="G4" i="13"/>
  <c r="CB5" i="13"/>
  <c r="BT4" i="13"/>
  <c r="BH4" i="13"/>
  <c r="AU5" i="13"/>
  <c r="AH4" i="13"/>
  <c r="T4" i="13"/>
  <c r="F5" i="13"/>
  <c r="CA5" i="13"/>
  <c r="BS4" i="13"/>
  <c r="BK5" i="13"/>
  <c r="BC5" i="13"/>
  <c r="AS5" i="13"/>
  <c r="AG4" i="13"/>
  <c r="W5" i="13"/>
  <c r="N5" i="13"/>
  <c r="E5" i="13"/>
  <c r="CB4" i="13"/>
  <c r="BP4" i="13"/>
  <c r="BD5" i="13"/>
  <c r="AU4" i="13"/>
  <c r="AB4" i="13"/>
  <c r="O5" i="13"/>
  <c r="F4" i="13"/>
  <c r="CA4" i="13"/>
  <c r="BS5" i="13"/>
  <c r="BK4" i="13"/>
  <c r="BC4" i="13"/>
  <c r="AS4" i="13"/>
  <c r="AG5" i="13"/>
  <c r="W4" i="13"/>
  <c r="N4" i="13"/>
  <c r="E4" i="13"/>
  <c r="BW5" i="13"/>
  <c r="BG5" i="13"/>
  <c r="AY5" i="13"/>
  <c r="AN5" i="13"/>
  <c r="AA5" i="13"/>
  <c r="J5" i="13"/>
  <c r="BX4" i="13"/>
  <c r="BL5" i="13"/>
  <c r="BD4" i="13"/>
  <c r="AO4" i="13"/>
  <c r="X5" i="13"/>
  <c r="O4" i="13"/>
  <c r="BO5" i="13"/>
  <c r="S4" i="13"/>
  <c r="BT5" i="13"/>
  <c r="BL4" i="13"/>
  <c r="AZ4" i="13"/>
  <c r="AH5" i="13"/>
  <c r="X4" i="13"/>
  <c r="K4" i="13"/>
  <c r="BW4" i="13"/>
  <c r="BO4" i="13"/>
  <c r="BG4" i="13"/>
  <c r="AY4" i="13"/>
  <c r="AN4" i="13"/>
  <c r="AA4" i="13"/>
  <c r="S5" i="13"/>
  <c r="J4" i="13"/>
  <c r="BX5" i="8"/>
  <c r="BP5" i="8"/>
  <c r="BH5" i="8"/>
  <c r="AZ5" i="8"/>
  <c r="AO5" i="8"/>
  <c r="AB5" i="8"/>
  <c r="T5" i="8"/>
  <c r="K5" i="8"/>
  <c r="BC5" i="8"/>
  <c r="E4" i="8"/>
  <c r="BX4" i="8"/>
  <c r="BP4" i="8"/>
  <c r="BH4" i="8"/>
  <c r="AZ4" i="8"/>
  <c r="AO4" i="8"/>
  <c r="AB4" i="8"/>
  <c r="T4" i="8"/>
  <c r="K4" i="8"/>
  <c r="BC4" i="8"/>
  <c r="E5" i="8"/>
  <c r="CB5" i="8"/>
  <c r="BT5" i="8"/>
  <c r="BL5" i="8"/>
  <c r="BD5" i="8"/>
  <c r="AU5" i="8"/>
  <c r="AH5" i="8"/>
  <c r="X5" i="8"/>
  <c r="O5" i="8"/>
  <c r="F5" i="8"/>
  <c r="CB4" i="8"/>
  <c r="BT4" i="8"/>
  <c r="BL4" i="8"/>
  <c r="BD4" i="8"/>
  <c r="AU4" i="8"/>
  <c r="AH4" i="8"/>
  <c r="X4" i="8"/>
  <c r="O4" i="8"/>
  <c r="F4" i="8"/>
  <c r="AG5" i="8"/>
  <c r="BW4" i="8"/>
  <c r="BK5" i="8"/>
  <c r="AY4" i="8"/>
  <c r="AN4" i="8"/>
  <c r="W5" i="8"/>
  <c r="N5" i="8"/>
  <c r="BV5" i="8"/>
  <c r="BN5" i="8"/>
  <c r="BF5" i="8"/>
  <c r="BO5" i="8"/>
  <c r="CA4" i="8"/>
  <c r="BS5" i="8"/>
  <c r="BG5" i="8"/>
  <c r="AS4" i="8"/>
  <c r="AA5" i="8"/>
  <c r="S5" i="8"/>
  <c r="J5" i="8"/>
  <c r="BZ4" i="8"/>
  <c r="BR4" i="8"/>
  <c r="BJ4" i="8"/>
  <c r="BB4" i="8"/>
  <c r="AQ4" i="8"/>
  <c r="AE4" i="8"/>
  <c r="V4" i="8"/>
  <c r="M4" i="8"/>
  <c r="D4" i="8"/>
  <c r="BO4" i="8"/>
  <c r="CA5" i="8"/>
  <c r="BS4" i="8"/>
  <c r="BG4" i="8"/>
  <c r="AS5" i="8"/>
  <c r="AA4" i="8"/>
  <c r="S4" i="8"/>
  <c r="J4" i="8"/>
  <c r="AG4" i="8"/>
  <c r="BW5" i="8"/>
  <c r="BK4" i="8"/>
  <c r="AY5" i="8"/>
  <c r="AN5" i="8"/>
  <c r="W4" i="8"/>
  <c r="N4" i="8"/>
  <c r="BV4" i="8"/>
  <c r="BN4" i="8"/>
  <c r="BF4" i="8"/>
  <c r="AW4" i="8"/>
  <c r="AK4" i="8"/>
  <c r="Z4" i="8"/>
  <c r="R4" i="8"/>
  <c r="BJ5" i="8"/>
  <c r="AK5" i="8"/>
  <c r="R5" i="8"/>
  <c r="D5" i="8"/>
  <c r="BY5" i="8"/>
  <c r="BQ5" i="8"/>
  <c r="BI5" i="8"/>
  <c r="BA5" i="8"/>
  <c r="AP5" i="8"/>
  <c r="AC5" i="8"/>
  <c r="U5" i="8"/>
  <c r="L5" i="8"/>
  <c r="C5" i="8"/>
  <c r="BB5" i="8"/>
  <c r="AE5" i="8"/>
  <c r="M5" i="8"/>
  <c r="BY4" i="8"/>
  <c r="BQ4" i="8"/>
  <c r="BI4" i="8"/>
  <c r="BA4" i="8"/>
  <c r="AP4" i="8"/>
  <c r="AC4" i="8"/>
  <c r="U4" i="8"/>
  <c r="L4" i="8"/>
  <c r="C4" i="8"/>
  <c r="BZ5" i="8"/>
  <c r="AW5" i="8"/>
  <c r="Z5" i="8"/>
  <c r="H4" i="8"/>
  <c r="B5" i="8"/>
  <c r="BU5" i="8"/>
  <c r="BM5" i="8"/>
  <c r="BE5" i="8"/>
  <c r="AV5" i="8"/>
  <c r="AJ5" i="8"/>
  <c r="Y5" i="8"/>
  <c r="Q5" i="8"/>
  <c r="G5" i="8"/>
  <c r="BR5" i="8"/>
  <c r="AQ5" i="8"/>
  <c r="V5" i="8"/>
  <c r="H5" i="8"/>
  <c r="B4" i="8"/>
  <c r="BU4" i="8"/>
  <c r="BM4" i="8"/>
  <c r="BE4" i="8"/>
  <c r="AV4" i="8"/>
  <c r="AJ4" i="8"/>
  <c r="Y4" i="8"/>
  <c r="Q4" i="8"/>
  <c r="G4" i="8"/>
  <c r="BY5" i="16"/>
  <c r="BQ5" i="16"/>
  <c r="BI5" i="16"/>
  <c r="BA5" i="16"/>
  <c r="AP5" i="16"/>
  <c r="AC5" i="16"/>
  <c r="U5" i="16"/>
  <c r="L5" i="16"/>
  <c r="C5" i="16"/>
  <c r="BY4" i="16"/>
  <c r="BQ4" i="16"/>
  <c r="BI4" i="16"/>
  <c r="BA4" i="16"/>
  <c r="AP4" i="16"/>
  <c r="AC4" i="16"/>
  <c r="U4" i="16"/>
  <c r="L4" i="16"/>
  <c r="C4" i="16"/>
  <c r="BX4" i="16"/>
  <c r="BP4" i="16"/>
  <c r="BH4" i="16"/>
  <c r="AZ4" i="16"/>
  <c r="AO5" i="16"/>
  <c r="AB4" i="16"/>
  <c r="T5" i="16"/>
  <c r="K4" i="16"/>
  <c r="B5" i="16"/>
  <c r="BU5" i="16"/>
  <c r="BM5" i="16"/>
  <c r="BE5" i="16"/>
  <c r="AV5" i="16"/>
  <c r="AJ5" i="16"/>
  <c r="Y5" i="16"/>
  <c r="Q5" i="16"/>
  <c r="G5" i="16"/>
  <c r="B4" i="16"/>
  <c r="BU4" i="16"/>
  <c r="BM4" i="16"/>
  <c r="BE4" i="16"/>
  <c r="AV4" i="16"/>
  <c r="AJ4" i="16"/>
  <c r="Y4" i="16"/>
  <c r="Q4" i="16"/>
  <c r="G4" i="16"/>
  <c r="BT5" i="16"/>
  <c r="BL4" i="16"/>
  <c r="AZ5" i="16"/>
  <c r="AH5" i="16"/>
  <c r="X5" i="16"/>
  <c r="K5" i="16"/>
  <c r="CB5" i="16"/>
  <c r="BT4" i="16"/>
  <c r="BH5" i="16"/>
  <c r="AU4" i="16"/>
  <c r="AH4" i="16"/>
  <c r="T4" i="16"/>
  <c r="F5" i="16"/>
  <c r="BW5" i="16"/>
  <c r="BO4" i="16"/>
  <c r="BG4" i="16"/>
  <c r="AY4" i="16"/>
  <c r="AN4" i="16"/>
  <c r="AA4" i="16"/>
  <c r="S4" i="16"/>
  <c r="J4" i="16"/>
  <c r="CB4" i="16"/>
  <c r="BP5" i="16"/>
  <c r="BD5" i="16"/>
  <c r="AU5" i="16"/>
  <c r="AB5" i="16"/>
  <c r="O5" i="16"/>
  <c r="F4" i="16"/>
  <c r="BX5" i="16"/>
  <c r="BL5" i="16"/>
  <c r="BD4" i="16"/>
  <c r="AO4" i="16"/>
  <c r="X4" i="16"/>
  <c r="O4" i="16"/>
  <c r="BW4" i="16"/>
  <c r="BK4" i="16"/>
  <c r="BC5" i="16"/>
  <c r="AN5" i="16"/>
  <c r="W4" i="16"/>
  <c r="N5" i="16"/>
  <c r="BZ5" i="16"/>
  <c r="BR5" i="16"/>
  <c r="BJ5" i="16"/>
  <c r="BB5" i="16"/>
  <c r="AQ5" i="16"/>
  <c r="AE5" i="16"/>
  <c r="V5" i="16"/>
  <c r="M5" i="16"/>
  <c r="D5" i="16"/>
  <c r="BS5" i="16"/>
  <c r="BK5" i="16"/>
  <c r="AY5" i="16"/>
  <c r="AG4" i="16"/>
  <c r="W5" i="16"/>
  <c r="J5" i="16"/>
  <c r="BZ4" i="16"/>
  <c r="BR4" i="16"/>
  <c r="BJ4" i="16"/>
  <c r="BB4" i="16"/>
  <c r="AQ4" i="16"/>
  <c r="AE4" i="16"/>
  <c r="V4" i="16"/>
  <c r="M4" i="16"/>
  <c r="D4" i="16"/>
  <c r="BV5" i="16"/>
  <c r="BF5" i="16"/>
  <c r="AW5" i="16"/>
  <c r="AK5" i="16"/>
  <c r="Z5" i="16"/>
  <c r="H5" i="16"/>
  <c r="CA5" i="16"/>
  <c r="BS4" i="16"/>
  <c r="BG5" i="16"/>
  <c r="AS4" i="16"/>
  <c r="AG5" i="16"/>
  <c r="S5" i="16"/>
  <c r="E4" i="16"/>
  <c r="BN5" i="16"/>
  <c r="R5" i="16"/>
  <c r="CA4" i="16"/>
  <c r="BO5" i="16"/>
  <c r="BC4" i="16"/>
  <c r="AS5" i="16"/>
  <c r="AA5" i="16"/>
  <c r="N4" i="16"/>
  <c r="E5" i="16"/>
  <c r="BV4" i="16"/>
  <c r="BN4" i="16"/>
  <c r="BF4" i="16"/>
  <c r="AW4" i="16"/>
  <c r="AK4" i="16"/>
  <c r="Z4" i="16"/>
  <c r="R4" i="16"/>
  <c r="H4" i="16"/>
  <c r="CA4" i="7"/>
  <c r="BS4" i="7"/>
  <c r="BK4" i="7"/>
  <c r="BC4" i="7"/>
  <c r="AS4" i="7"/>
  <c r="AG4" i="7"/>
  <c r="W4" i="7"/>
  <c r="N4" i="7"/>
  <c r="E4" i="7"/>
  <c r="BR5" i="7"/>
  <c r="AW5" i="7"/>
  <c r="D5" i="7"/>
  <c r="CA5" i="7"/>
  <c r="BS5" i="7"/>
  <c r="BK5" i="7"/>
  <c r="BC5" i="7"/>
  <c r="AS5" i="7"/>
  <c r="AG5" i="7"/>
  <c r="W5" i="7"/>
  <c r="N5" i="7"/>
  <c r="E5" i="7"/>
  <c r="BR4" i="7"/>
  <c r="AW4" i="7"/>
  <c r="D4" i="7"/>
  <c r="BW4" i="7"/>
  <c r="BO4" i="7"/>
  <c r="BG4" i="7"/>
  <c r="AY4" i="7"/>
  <c r="AN4" i="7"/>
  <c r="AA4" i="7"/>
  <c r="S4" i="7"/>
  <c r="J4" i="7"/>
  <c r="BW5" i="7"/>
  <c r="BO5" i="7"/>
  <c r="BG5" i="7"/>
  <c r="AY5" i="7"/>
  <c r="AN5" i="7"/>
  <c r="AA5" i="7"/>
  <c r="S5" i="7"/>
  <c r="J5" i="7"/>
  <c r="Z4" i="7"/>
  <c r="BV4" i="7"/>
  <c r="BF4" i="7"/>
  <c r="AQ4" i="7"/>
  <c r="AE4" i="7"/>
  <c r="R4" i="7"/>
  <c r="H4" i="7"/>
  <c r="BY4" i="7"/>
  <c r="BQ4" i="7"/>
  <c r="BI4" i="7"/>
  <c r="BA4" i="7"/>
  <c r="AP4" i="7"/>
  <c r="AC4" i="7"/>
  <c r="U4" i="7"/>
  <c r="L4" i="7"/>
  <c r="C4" i="7"/>
  <c r="BJ5" i="7"/>
  <c r="BZ5" i="7"/>
  <c r="BN5" i="7"/>
  <c r="BB5" i="7"/>
  <c r="AK5" i="7"/>
  <c r="V5" i="7"/>
  <c r="M5" i="7"/>
  <c r="B5" i="7"/>
  <c r="BU5" i="7"/>
  <c r="BM5" i="7"/>
  <c r="BE5" i="7"/>
  <c r="AV5" i="7"/>
  <c r="AJ5" i="7"/>
  <c r="Y5" i="7"/>
  <c r="Q5" i="7"/>
  <c r="G5" i="7"/>
  <c r="BJ4" i="7"/>
  <c r="BZ4" i="7"/>
  <c r="BN4" i="7"/>
  <c r="BB4" i="7"/>
  <c r="AK4" i="7"/>
  <c r="V4" i="7"/>
  <c r="M4" i="7"/>
  <c r="Z5" i="7"/>
  <c r="BV5" i="7"/>
  <c r="BF5" i="7"/>
  <c r="AQ5" i="7"/>
  <c r="AE5" i="7"/>
  <c r="R5" i="7"/>
  <c r="H5" i="7"/>
  <c r="BY5" i="7"/>
  <c r="BQ5" i="7"/>
  <c r="BI5" i="7"/>
  <c r="BA5" i="7"/>
  <c r="AP5" i="7"/>
  <c r="AC5" i="7"/>
  <c r="U5" i="7"/>
  <c r="L5" i="7"/>
  <c r="C5" i="7"/>
  <c r="BE4" i="7"/>
  <c r="Q4" i="7"/>
  <c r="CB5" i="7"/>
  <c r="BT5" i="7"/>
  <c r="BL5" i="7"/>
  <c r="BD5" i="7"/>
  <c r="AU5" i="7"/>
  <c r="AH5" i="7"/>
  <c r="X5" i="7"/>
  <c r="O5" i="7"/>
  <c r="F5" i="7"/>
  <c r="B4" i="7"/>
  <c r="AV4" i="7"/>
  <c r="G4" i="7"/>
  <c r="CB4" i="7"/>
  <c r="BT4" i="7"/>
  <c r="BL4" i="7"/>
  <c r="BD4" i="7"/>
  <c r="AU4" i="7"/>
  <c r="AH4" i="7"/>
  <c r="X4" i="7"/>
  <c r="O4" i="7"/>
  <c r="F4" i="7"/>
  <c r="BU4" i="7"/>
  <c r="AJ4" i="7"/>
  <c r="BX5" i="7"/>
  <c r="BP5" i="7"/>
  <c r="BH5" i="7"/>
  <c r="AZ5" i="7"/>
  <c r="AO5" i="7"/>
  <c r="AB5" i="7"/>
  <c r="T5" i="7"/>
  <c r="K5" i="7"/>
  <c r="BM4" i="7"/>
  <c r="Y4" i="7"/>
  <c r="BX4" i="7"/>
  <c r="BP4" i="7"/>
  <c r="BH4" i="7"/>
  <c r="AZ4" i="7"/>
  <c r="AO4" i="7"/>
  <c r="AB4" i="7"/>
  <c r="T4" i="7"/>
  <c r="K4" i="7"/>
  <c r="BX5" i="11"/>
  <c r="BP5" i="11"/>
  <c r="BH5" i="11"/>
  <c r="AZ5" i="11"/>
  <c r="AO5" i="11"/>
  <c r="AB5" i="11"/>
  <c r="T5" i="11"/>
  <c r="K5" i="11"/>
  <c r="BW4" i="11"/>
  <c r="BO4" i="11"/>
  <c r="BG4" i="11"/>
  <c r="AY4" i="11"/>
  <c r="AN4" i="11"/>
  <c r="BX4" i="11"/>
  <c r="BP4" i="11"/>
  <c r="BH4" i="11"/>
  <c r="AZ4" i="11"/>
  <c r="AO4" i="11"/>
  <c r="AB4" i="11"/>
  <c r="T4" i="11"/>
  <c r="K4" i="11"/>
  <c r="BW5" i="11"/>
  <c r="BO5" i="11"/>
  <c r="BG5" i="11"/>
  <c r="AY5" i="11"/>
  <c r="AN5" i="11"/>
  <c r="AA5" i="11"/>
  <c r="S5" i="11"/>
  <c r="J5" i="11"/>
  <c r="CB5" i="11"/>
  <c r="BT5" i="11"/>
  <c r="BL5" i="11"/>
  <c r="BD5" i="11"/>
  <c r="AU5" i="11"/>
  <c r="AH5" i="11"/>
  <c r="X5" i="11"/>
  <c r="O5" i="11"/>
  <c r="F5" i="11"/>
  <c r="CB4" i="11"/>
  <c r="BT4" i="11"/>
  <c r="BL4" i="11"/>
  <c r="BD4" i="11"/>
  <c r="AU4" i="11"/>
  <c r="AH4" i="11"/>
  <c r="X4" i="11"/>
  <c r="O4" i="11"/>
  <c r="F4" i="11"/>
  <c r="BS5" i="11"/>
  <c r="BC5" i="11"/>
  <c r="AG5" i="11"/>
  <c r="S4" i="11"/>
  <c r="E4" i="11"/>
  <c r="CA4" i="11"/>
  <c r="BK4" i="11"/>
  <c r="AS4" i="11"/>
  <c r="AA4" i="11"/>
  <c r="N4" i="11"/>
  <c r="E5" i="11"/>
  <c r="BV5" i="11"/>
  <c r="BN5" i="11"/>
  <c r="BF5" i="11"/>
  <c r="AW5" i="11"/>
  <c r="AK5" i="11"/>
  <c r="Z5" i="11"/>
  <c r="R5" i="11"/>
  <c r="H5" i="11"/>
  <c r="CA5" i="11"/>
  <c r="BK5" i="11"/>
  <c r="AS5" i="11"/>
  <c r="W4" i="11"/>
  <c r="N5" i="11"/>
  <c r="BS4" i="11"/>
  <c r="BC4" i="11"/>
  <c r="AG4" i="11"/>
  <c r="W5" i="11"/>
  <c r="J4" i="11"/>
  <c r="BR5" i="11"/>
  <c r="BJ4" i="11"/>
  <c r="AW4" i="11"/>
  <c r="AE5" i="11"/>
  <c r="V4" i="11"/>
  <c r="H4" i="11"/>
  <c r="BY5" i="11"/>
  <c r="BQ5" i="11"/>
  <c r="BI5" i="11"/>
  <c r="BA5" i="11"/>
  <c r="AP5" i="11"/>
  <c r="AC5" i="11"/>
  <c r="U5" i="11"/>
  <c r="L5" i="11"/>
  <c r="C5" i="11"/>
  <c r="BZ5" i="11"/>
  <c r="BR4" i="11"/>
  <c r="BF4" i="11"/>
  <c r="AQ5" i="11"/>
  <c r="AE4" i="11"/>
  <c r="R4" i="11"/>
  <c r="D5" i="11"/>
  <c r="BY4" i="11"/>
  <c r="BQ4" i="11"/>
  <c r="BI4" i="11"/>
  <c r="BA4" i="11"/>
  <c r="AP4" i="11"/>
  <c r="AC4" i="11"/>
  <c r="U4" i="11"/>
  <c r="L4" i="11"/>
  <c r="C4" i="11"/>
  <c r="B5" i="11"/>
  <c r="Q5" i="11"/>
  <c r="BZ4" i="11"/>
  <c r="BN4" i="11"/>
  <c r="BB5" i="11"/>
  <c r="AQ4" i="11"/>
  <c r="Z4" i="11"/>
  <c r="M5" i="11"/>
  <c r="D4" i="11"/>
  <c r="BU5" i="11"/>
  <c r="BM5" i="11"/>
  <c r="BE5" i="11"/>
  <c r="AV5" i="11"/>
  <c r="AJ5" i="11"/>
  <c r="Y5" i="11"/>
  <c r="G5" i="11"/>
  <c r="BV4" i="11"/>
  <c r="BJ5" i="11"/>
  <c r="BB4" i="11"/>
  <c r="AK4" i="11"/>
  <c r="V5" i="11"/>
  <c r="M4" i="11"/>
  <c r="B4" i="11"/>
  <c r="BU4" i="11"/>
  <c r="BM4" i="11"/>
  <c r="BE4" i="11"/>
  <c r="AV4" i="11"/>
  <c r="AJ4" i="11"/>
  <c r="Y4" i="11"/>
  <c r="Q4" i="11"/>
  <c r="G4" i="11"/>
  <c r="B5" i="12"/>
  <c r="BU5" i="12"/>
  <c r="BM4" i="12"/>
  <c r="BE5" i="12"/>
  <c r="AV4" i="12"/>
  <c r="AJ4" i="12"/>
  <c r="Y4" i="12"/>
  <c r="Q4" i="12"/>
  <c r="G4" i="12"/>
  <c r="B4" i="12"/>
  <c r="BU4" i="12"/>
  <c r="BM5" i="12"/>
  <c r="BE4" i="12"/>
  <c r="AV5" i="12"/>
  <c r="AJ5" i="12"/>
  <c r="Y5" i="12"/>
  <c r="Q5" i="12"/>
  <c r="G5" i="12"/>
  <c r="CB5" i="12"/>
  <c r="BT4" i="12"/>
  <c r="BL5" i="12"/>
  <c r="BD4" i="12"/>
  <c r="AU4" i="12"/>
  <c r="AH4" i="12"/>
  <c r="X4" i="12"/>
  <c r="O4" i="12"/>
  <c r="F4" i="12"/>
  <c r="BY5" i="12"/>
  <c r="BQ4" i="12"/>
  <c r="BI5" i="12"/>
  <c r="BA5" i="12"/>
  <c r="AP4" i="12"/>
  <c r="AC4" i="12"/>
  <c r="U4" i="12"/>
  <c r="L4" i="12"/>
  <c r="C4" i="12"/>
  <c r="BY4" i="12"/>
  <c r="BQ5" i="12"/>
  <c r="BI4" i="12"/>
  <c r="BA4" i="12"/>
  <c r="AP5" i="12"/>
  <c r="AC5" i="12"/>
  <c r="U5" i="12"/>
  <c r="L5" i="12"/>
  <c r="C5" i="12"/>
  <c r="BX4" i="12"/>
  <c r="BL4" i="12"/>
  <c r="AZ5" i="12"/>
  <c r="AO4" i="12"/>
  <c r="X5" i="12"/>
  <c r="K5" i="12"/>
  <c r="BT5" i="12"/>
  <c r="BH5" i="12"/>
  <c r="AZ4" i="12"/>
  <c r="AH5" i="12"/>
  <c r="T5" i="12"/>
  <c r="K4" i="12"/>
  <c r="CA5" i="12"/>
  <c r="BS5" i="12"/>
  <c r="BK5" i="12"/>
  <c r="BC5" i="12"/>
  <c r="AS5" i="12"/>
  <c r="AG5" i="12"/>
  <c r="W5" i="12"/>
  <c r="N5" i="12"/>
  <c r="E5" i="12"/>
  <c r="CB4" i="12"/>
  <c r="BP5" i="12"/>
  <c r="BH4" i="12"/>
  <c r="AU5" i="12"/>
  <c r="AB5" i="12"/>
  <c r="T4" i="12"/>
  <c r="F5" i="12"/>
  <c r="BX5" i="12"/>
  <c r="BP4" i="12"/>
  <c r="BD5" i="12"/>
  <c r="AO5" i="12"/>
  <c r="AB4" i="12"/>
  <c r="O5" i="12"/>
  <c r="BW4" i="12"/>
  <c r="BO4" i="12"/>
  <c r="BC4" i="12"/>
  <c r="AN5" i="12"/>
  <c r="AA4" i="12"/>
  <c r="N4" i="12"/>
  <c r="BV5" i="12"/>
  <c r="BN5" i="12"/>
  <c r="BF5" i="12"/>
  <c r="AW5" i="12"/>
  <c r="AK5" i="12"/>
  <c r="Z5" i="12"/>
  <c r="R5" i="12"/>
  <c r="H5" i="12"/>
  <c r="BW5" i="12"/>
  <c r="BK4" i="12"/>
  <c r="AY5" i="12"/>
  <c r="AN4" i="12"/>
  <c r="W4" i="12"/>
  <c r="J5" i="12"/>
  <c r="BV4" i="12"/>
  <c r="BN4" i="12"/>
  <c r="BF4" i="12"/>
  <c r="AW4" i="12"/>
  <c r="AK4" i="12"/>
  <c r="Z4" i="12"/>
  <c r="R4" i="12"/>
  <c r="H4" i="12"/>
  <c r="BZ5" i="12"/>
  <c r="BR5" i="12"/>
  <c r="BB4" i="12"/>
  <c r="AQ5" i="12"/>
  <c r="AE5" i="12"/>
  <c r="M5" i="12"/>
  <c r="D5" i="12"/>
  <c r="BS4" i="12"/>
  <c r="BG4" i="12"/>
  <c r="AY4" i="12"/>
  <c r="AG4" i="12"/>
  <c r="S5" i="12"/>
  <c r="J4" i="12"/>
  <c r="BJ5" i="12"/>
  <c r="V5" i="12"/>
  <c r="CA4" i="12"/>
  <c r="BO5" i="12"/>
  <c r="BG5" i="12"/>
  <c r="AS4" i="12"/>
  <c r="AA5" i="12"/>
  <c r="S4" i="12"/>
  <c r="E4" i="12"/>
  <c r="BZ4" i="12"/>
  <c r="BR4" i="12"/>
  <c r="BJ4" i="12"/>
  <c r="BB5" i="12"/>
  <c r="AQ4" i="12"/>
  <c r="AE4" i="12"/>
  <c r="V4" i="12"/>
  <c r="M4" i="12"/>
  <c r="D4" i="12"/>
  <c r="BY5" i="22"/>
  <c r="BQ5" i="22"/>
  <c r="BI5" i="22"/>
  <c r="BA5" i="22"/>
  <c r="AP5" i="22"/>
  <c r="AC5" i="22"/>
  <c r="U5" i="22"/>
  <c r="L5" i="22"/>
  <c r="C5" i="22"/>
  <c r="BY4" i="22"/>
  <c r="BQ4" i="22"/>
  <c r="BI4" i="22"/>
  <c r="BA4" i="22"/>
  <c r="AP4" i="22"/>
  <c r="AC4" i="22"/>
  <c r="U4" i="22"/>
  <c r="L4" i="22"/>
  <c r="C4" i="22"/>
  <c r="B4" i="22"/>
  <c r="BU5" i="22"/>
  <c r="BM5" i="22"/>
  <c r="BE5" i="22"/>
  <c r="AV5" i="22"/>
  <c r="AJ5" i="22"/>
  <c r="Y5" i="22"/>
  <c r="Q5" i="22"/>
  <c r="G5" i="22"/>
  <c r="BE4" i="22"/>
  <c r="Q4" i="22"/>
  <c r="BX5" i="22"/>
  <c r="BP5" i="22"/>
  <c r="BH5" i="22"/>
  <c r="AZ5" i="22"/>
  <c r="AO5" i="22"/>
  <c r="AB5" i="22"/>
  <c r="T5" i="22"/>
  <c r="K5" i="22"/>
  <c r="B5" i="22"/>
  <c r="AV4" i="22"/>
  <c r="G4" i="22"/>
  <c r="CB4" i="22"/>
  <c r="BT4" i="22"/>
  <c r="BL4" i="22"/>
  <c r="BD4" i="22"/>
  <c r="AU4" i="22"/>
  <c r="AH4" i="22"/>
  <c r="X4" i="22"/>
  <c r="O4" i="22"/>
  <c r="F4" i="22"/>
  <c r="CA5" i="22"/>
  <c r="BS5" i="22"/>
  <c r="BK5" i="22"/>
  <c r="BC5" i="22"/>
  <c r="AS5" i="22"/>
  <c r="AG5" i="22"/>
  <c r="W5" i="22"/>
  <c r="N5" i="22"/>
  <c r="E5" i="22"/>
  <c r="BU4" i="22"/>
  <c r="AJ4" i="22"/>
  <c r="CB5" i="22"/>
  <c r="BT5" i="22"/>
  <c r="BL5" i="22"/>
  <c r="BD5" i="22"/>
  <c r="AU5" i="22"/>
  <c r="AH5" i="22"/>
  <c r="X5" i="22"/>
  <c r="O5" i="22"/>
  <c r="F5" i="22"/>
  <c r="BM4" i="22"/>
  <c r="Y4" i="22"/>
  <c r="BX4" i="22"/>
  <c r="BP4" i="22"/>
  <c r="BH4" i="22"/>
  <c r="AZ4" i="22"/>
  <c r="AO4" i="22"/>
  <c r="AB4" i="22"/>
  <c r="T4" i="22"/>
  <c r="K4" i="22"/>
  <c r="BS4" i="22"/>
  <c r="BG5" i="22"/>
  <c r="AY4" i="22"/>
  <c r="AG4" i="22"/>
  <c r="S5" i="22"/>
  <c r="J4" i="22"/>
  <c r="BV5" i="22"/>
  <c r="BN5" i="22"/>
  <c r="BF5" i="22"/>
  <c r="AW5" i="22"/>
  <c r="AK5" i="22"/>
  <c r="Z5" i="22"/>
  <c r="R5" i="22"/>
  <c r="H5" i="22"/>
  <c r="CA4" i="22"/>
  <c r="BO5" i="22"/>
  <c r="BG4" i="22"/>
  <c r="AS4" i="22"/>
  <c r="AA5" i="22"/>
  <c r="S4" i="22"/>
  <c r="E4" i="22"/>
  <c r="BV4" i="22"/>
  <c r="BN4" i="22"/>
  <c r="BF4" i="22"/>
  <c r="AW4" i="22"/>
  <c r="AK4" i="22"/>
  <c r="Z4" i="22"/>
  <c r="R4" i="22"/>
  <c r="H4" i="22"/>
  <c r="BZ5" i="22"/>
  <c r="BR5" i="22"/>
  <c r="BB5" i="22"/>
  <c r="AQ5" i="22"/>
  <c r="AE5" i="22"/>
  <c r="M5" i="22"/>
  <c r="D5" i="22"/>
  <c r="BW5" i="22"/>
  <c r="BO4" i="22"/>
  <c r="BC4" i="22"/>
  <c r="AN5" i="22"/>
  <c r="AA4" i="22"/>
  <c r="N4" i="22"/>
  <c r="BJ5" i="22"/>
  <c r="V5" i="22"/>
  <c r="BW4" i="22"/>
  <c r="BK4" i="22"/>
  <c r="AY5" i="22"/>
  <c r="AN4" i="22"/>
  <c r="W4" i="22"/>
  <c r="J5" i="22"/>
  <c r="BZ4" i="22"/>
  <c r="BR4" i="22"/>
  <c r="BJ4" i="22"/>
  <c r="BB4" i="22"/>
  <c r="AQ4" i="22"/>
  <c r="AE4" i="22"/>
  <c r="V4" i="22"/>
  <c r="M4" i="22"/>
  <c r="D4" i="22"/>
  <c r="B4" i="9"/>
  <c r="BY5" i="9"/>
  <c r="BQ5" i="9"/>
  <c r="BI5" i="9"/>
  <c r="BA5" i="9"/>
  <c r="AP5" i="9"/>
  <c r="AC5" i="9"/>
  <c r="U5" i="9"/>
  <c r="L5" i="9"/>
  <c r="C5" i="9"/>
  <c r="B5" i="9"/>
  <c r="BY4" i="9"/>
  <c r="BQ4" i="9"/>
  <c r="BI4" i="9"/>
  <c r="BA4" i="9"/>
  <c r="AP4" i="9"/>
  <c r="AC4" i="9"/>
  <c r="U4" i="9"/>
  <c r="L4" i="9"/>
  <c r="C4" i="9"/>
  <c r="BU5" i="9"/>
  <c r="BM5" i="9"/>
  <c r="BE5" i="9"/>
  <c r="AV5" i="9"/>
  <c r="AJ5" i="9"/>
  <c r="Y5" i="9"/>
  <c r="BM4" i="9"/>
  <c r="Y4" i="9"/>
  <c r="G4" i="9"/>
  <c r="BX4" i="9"/>
  <c r="BP4" i="9"/>
  <c r="BH5" i="9"/>
  <c r="AZ5" i="9"/>
  <c r="AO5" i="9"/>
  <c r="AB5" i="9"/>
  <c r="T5" i="9"/>
  <c r="K5" i="9"/>
  <c r="BE4" i="9"/>
  <c r="Q5" i="9"/>
  <c r="CB5" i="9"/>
  <c r="BT5" i="9"/>
  <c r="BL5" i="9"/>
  <c r="BD4" i="9"/>
  <c r="AU4" i="9"/>
  <c r="AH4" i="9"/>
  <c r="X4" i="9"/>
  <c r="O4" i="9"/>
  <c r="F4" i="9"/>
  <c r="AV4" i="9"/>
  <c r="Q4" i="9"/>
  <c r="CB4" i="9"/>
  <c r="BT4" i="9"/>
  <c r="BL4" i="9"/>
  <c r="BD5" i="9"/>
  <c r="AU5" i="9"/>
  <c r="AH5" i="9"/>
  <c r="X5" i="9"/>
  <c r="O5" i="9"/>
  <c r="F5" i="9"/>
  <c r="BU4" i="9"/>
  <c r="AJ4" i="9"/>
  <c r="G5" i="9"/>
  <c r="BX5" i="9"/>
  <c r="BP5" i="9"/>
  <c r="BH4" i="9"/>
  <c r="AZ4" i="9"/>
  <c r="AO4" i="9"/>
  <c r="AB4" i="9"/>
  <c r="T4" i="9"/>
  <c r="K4" i="9"/>
  <c r="CA5" i="9"/>
  <c r="BS4" i="9"/>
  <c r="BK5" i="9"/>
  <c r="BC5" i="9"/>
  <c r="AS5" i="9"/>
  <c r="AG5" i="9"/>
  <c r="W5" i="9"/>
  <c r="N5" i="9"/>
  <c r="E5" i="9"/>
  <c r="CA4" i="9"/>
  <c r="BS5" i="9"/>
  <c r="BK4" i="9"/>
  <c r="BC4" i="9"/>
  <c r="AS4" i="9"/>
  <c r="AG4" i="9"/>
  <c r="W4" i="9"/>
  <c r="N4" i="9"/>
  <c r="E4" i="9"/>
  <c r="BZ4" i="9"/>
  <c r="BR5" i="9"/>
  <c r="BJ4" i="9"/>
  <c r="BB4" i="9"/>
  <c r="AQ4" i="9"/>
  <c r="AE4" i="9"/>
  <c r="V4" i="9"/>
  <c r="M4" i="9"/>
  <c r="D4" i="9"/>
  <c r="BW4" i="9"/>
  <c r="BO5" i="9"/>
  <c r="BG5" i="9"/>
  <c r="AY5" i="9"/>
  <c r="AN5" i="9"/>
  <c r="AA5" i="9"/>
  <c r="S5" i="9"/>
  <c r="J5" i="9"/>
  <c r="BW5" i="9"/>
  <c r="BO4" i="9"/>
  <c r="BG4" i="9"/>
  <c r="AY4" i="9"/>
  <c r="AN4" i="9"/>
  <c r="AA4" i="9"/>
  <c r="S4" i="9"/>
  <c r="J4" i="9"/>
  <c r="BZ5" i="9"/>
  <c r="BN5" i="9"/>
  <c r="BF4" i="9"/>
  <c r="AQ5" i="9"/>
  <c r="Z5" i="9"/>
  <c r="R4" i="9"/>
  <c r="D5" i="9"/>
  <c r="BV5" i="9"/>
  <c r="BN4" i="9"/>
  <c r="BB5" i="9"/>
  <c r="AK5" i="9"/>
  <c r="Z4" i="9"/>
  <c r="M5" i="9"/>
  <c r="BV4" i="9"/>
  <c r="BJ5" i="9"/>
  <c r="AW5" i="9"/>
  <c r="AK4" i="9"/>
  <c r="V5" i="9"/>
  <c r="H5" i="9"/>
  <c r="H4" i="9"/>
  <c r="BR4" i="9"/>
  <c r="BF5" i="9"/>
  <c r="AW4" i="9"/>
  <c r="AE5" i="9"/>
  <c r="R5" i="9"/>
  <c r="BZ4" i="21"/>
  <c r="BR4" i="21"/>
  <c r="BJ4" i="21"/>
  <c r="BB4" i="21"/>
  <c r="AQ4" i="21"/>
  <c r="AE4" i="21"/>
  <c r="V4" i="21"/>
  <c r="M4" i="21"/>
  <c r="D4" i="21"/>
  <c r="BZ5" i="21"/>
  <c r="BR5" i="21"/>
  <c r="BJ5" i="21"/>
  <c r="BB5" i="21"/>
  <c r="AQ5" i="21"/>
  <c r="AE5" i="21"/>
  <c r="V5" i="21"/>
  <c r="M5" i="21"/>
  <c r="D5" i="21"/>
  <c r="BY4" i="21"/>
  <c r="BQ4" i="21"/>
  <c r="BI4" i="21"/>
  <c r="BA4" i="21"/>
  <c r="AP4" i="21"/>
  <c r="AC4" i="21"/>
  <c r="U4" i="21"/>
  <c r="L4" i="21"/>
  <c r="C4" i="21"/>
  <c r="BV4" i="21"/>
  <c r="BN5" i="21"/>
  <c r="BF4" i="21"/>
  <c r="AW5" i="21"/>
  <c r="AK4" i="21"/>
  <c r="Z5" i="21"/>
  <c r="R4" i="21"/>
  <c r="H5" i="21"/>
  <c r="BV5" i="21"/>
  <c r="BN4" i="21"/>
  <c r="BF5" i="21"/>
  <c r="AW4" i="21"/>
  <c r="AK5" i="21"/>
  <c r="Z4" i="21"/>
  <c r="R5" i="21"/>
  <c r="H4" i="21"/>
  <c r="BY5" i="21"/>
  <c r="BM5" i="21"/>
  <c r="BE4" i="21"/>
  <c r="AP5" i="21"/>
  <c r="Y5" i="21"/>
  <c r="Q4" i="21"/>
  <c r="C5" i="21"/>
  <c r="BU5" i="21"/>
  <c r="BM4" i="21"/>
  <c r="BA5" i="21"/>
  <c r="AJ5" i="21"/>
  <c r="Y4" i="21"/>
  <c r="L5" i="21"/>
  <c r="BX5" i="21"/>
  <c r="BP5" i="21"/>
  <c r="BH5" i="21"/>
  <c r="AZ5" i="21"/>
  <c r="AO5" i="21"/>
  <c r="AB5" i="21"/>
  <c r="T5" i="21"/>
  <c r="K5" i="21"/>
  <c r="B5" i="21"/>
  <c r="BU4" i="21"/>
  <c r="BI5" i="21"/>
  <c r="AV5" i="21"/>
  <c r="AJ4" i="21"/>
  <c r="U5" i="21"/>
  <c r="G5" i="21"/>
  <c r="B4" i="21"/>
  <c r="BQ5" i="21"/>
  <c r="BE5" i="21"/>
  <c r="AV4" i="21"/>
  <c r="AC5" i="21"/>
  <c r="Q5" i="21"/>
  <c r="G4" i="21"/>
  <c r="CB4" i="21"/>
  <c r="BP4" i="21"/>
  <c r="BD5" i="21"/>
  <c r="AU4" i="21"/>
  <c r="AB4" i="21"/>
  <c r="O5" i="21"/>
  <c r="F4" i="21"/>
  <c r="CA5" i="21"/>
  <c r="BS5" i="21"/>
  <c r="BK5" i="21"/>
  <c r="BC5" i="21"/>
  <c r="AS5" i="21"/>
  <c r="AG5" i="21"/>
  <c r="W5" i="21"/>
  <c r="N5" i="21"/>
  <c r="E5" i="21"/>
  <c r="BX4" i="21"/>
  <c r="BL5" i="21"/>
  <c r="BD4" i="21"/>
  <c r="AO4" i="21"/>
  <c r="X5" i="21"/>
  <c r="O4" i="21"/>
  <c r="CA4" i="21"/>
  <c r="BS4" i="21"/>
  <c r="BK4" i="21"/>
  <c r="BC4" i="21"/>
  <c r="AS4" i="21"/>
  <c r="AG4" i="21"/>
  <c r="W4" i="21"/>
  <c r="N4" i="21"/>
  <c r="E4" i="21"/>
  <c r="BW5" i="21"/>
  <c r="BO5" i="21"/>
  <c r="BG5" i="21"/>
  <c r="AY5" i="21"/>
  <c r="AA5" i="21"/>
  <c r="S5" i="21"/>
  <c r="J5" i="21"/>
  <c r="BT4" i="21"/>
  <c r="BL4" i="21"/>
  <c r="AZ4" i="21"/>
  <c r="AH5" i="21"/>
  <c r="X4" i="21"/>
  <c r="K4" i="21"/>
  <c r="AN5" i="21"/>
  <c r="CB5" i="21"/>
  <c r="BT5" i="21"/>
  <c r="BH4" i="21"/>
  <c r="AU5" i="21"/>
  <c r="AH4" i="21"/>
  <c r="T4" i="21"/>
  <c r="F5" i="21"/>
  <c r="BW4" i="21"/>
  <c r="BO4" i="21"/>
  <c r="BG4" i="21"/>
  <c r="AY4" i="21"/>
  <c r="AN4" i="21"/>
  <c r="AA4" i="21"/>
  <c r="S4" i="21"/>
  <c r="J4" i="21"/>
  <c r="B5" i="20"/>
  <c r="BU4" i="20"/>
  <c r="BM4" i="20"/>
  <c r="BE4" i="20"/>
  <c r="AV4" i="20"/>
  <c r="AJ4" i="20"/>
  <c r="Y4" i="20"/>
  <c r="Q4" i="20"/>
  <c r="G4" i="20"/>
  <c r="B4" i="20"/>
  <c r="BU5" i="20"/>
  <c r="BM5" i="20"/>
  <c r="BE5" i="20"/>
  <c r="AV5" i="20"/>
  <c r="AJ5" i="20"/>
  <c r="Y5" i="20"/>
  <c r="Q5" i="20"/>
  <c r="G5" i="20"/>
  <c r="CB4" i="20"/>
  <c r="BT4" i="20"/>
  <c r="BL4" i="20"/>
  <c r="BD4" i="20"/>
  <c r="AU4" i="20"/>
  <c r="AH4" i="20"/>
  <c r="X4" i="20"/>
  <c r="O4" i="20"/>
  <c r="F4" i="20"/>
  <c r="BY4" i="20"/>
  <c r="BQ4" i="20"/>
  <c r="BI4" i="20"/>
  <c r="BA4" i="20"/>
  <c r="AP4" i="20"/>
  <c r="AC4" i="20"/>
  <c r="U4" i="20"/>
  <c r="L4" i="20"/>
  <c r="C4" i="20"/>
  <c r="BY5" i="20"/>
  <c r="BQ5" i="20"/>
  <c r="BI5" i="20"/>
  <c r="BA5" i="20"/>
  <c r="AP5" i="20"/>
  <c r="AC5" i="20"/>
  <c r="U5" i="20"/>
  <c r="L5" i="20"/>
  <c r="C5" i="20"/>
  <c r="BT5" i="20"/>
  <c r="BH5" i="20"/>
  <c r="AZ4" i="20"/>
  <c r="AH5" i="20"/>
  <c r="T5" i="20"/>
  <c r="K4" i="20"/>
  <c r="CB5" i="20"/>
  <c r="BP5" i="20"/>
  <c r="BH4" i="20"/>
  <c r="AU5" i="20"/>
  <c r="AB5" i="20"/>
  <c r="T4" i="20"/>
  <c r="F5" i="20"/>
  <c r="CA5" i="20"/>
  <c r="BS5" i="20"/>
  <c r="BK5" i="20"/>
  <c r="BC5" i="20"/>
  <c r="AS5" i="20"/>
  <c r="AG5" i="20"/>
  <c r="W5" i="20"/>
  <c r="N5" i="20"/>
  <c r="E5" i="20"/>
  <c r="BX5" i="20"/>
  <c r="BP4" i="20"/>
  <c r="BD5" i="20"/>
  <c r="AO5" i="20"/>
  <c r="AB4" i="20"/>
  <c r="O5" i="20"/>
  <c r="BX4" i="20"/>
  <c r="BL5" i="20"/>
  <c r="AZ5" i="20"/>
  <c r="AO4" i="20"/>
  <c r="X5" i="20"/>
  <c r="K5" i="20"/>
  <c r="BW4" i="20"/>
  <c r="BK4" i="20"/>
  <c r="AY5" i="20"/>
  <c r="AN4" i="20"/>
  <c r="W4" i="20"/>
  <c r="J5" i="20"/>
  <c r="BV5" i="20"/>
  <c r="BN5" i="20"/>
  <c r="BF5" i="20"/>
  <c r="AW5" i="20"/>
  <c r="AK5" i="20"/>
  <c r="Z5" i="20"/>
  <c r="R5" i="20"/>
  <c r="H5" i="20"/>
  <c r="BS4" i="20"/>
  <c r="BG5" i="20"/>
  <c r="AY4" i="20"/>
  <c r="AG4" i="20"/>
  <c r="S5" i="20"/>
  <c r="J4" i="20"/>
  <c r="BV4" i="20"/>
  <c r="BN4" i="20"/>
  <c r="BF4" i="20"/>
  <c r="AW4" i="20"/>
  <c r="AK4" i="20"/>
  <c r="Z4" i="20"/>
  <c r="R4" i="20"/>
  <c r="H4" i="20"/>
  <c r="BZ5" i="20"/>
  <c r="BJ5" i="20"/>
  <c r="BB5" i="20"/>
  <c r="AE5" i="20"/>
  <c r="V5" i="20"/>
  <c r="M5" i="20"/>
  <c r="CA4" i="20"/>
  <c r="BO5" i="20"/>
  <c r="BG4" i="20"/>
  <c r="AS4" i="20"/>
  <c r="AA5" i="20"/>
  <c r="S4" i="20"/>
  <c r="E4" i="20"/>
  <c r="BR5" i="20"/>
  <c r="AQ5" i="20"/>
  <c r="D5" i="20"/>
  <c r="BW5" i="20"/>
  <c r="BO4" i="20"/>
  <c r="BC4" i="20"/>
  <c r="AN5" i="20"/>
  <c r="AA4" i="20"/>
  <c r="N4" i="20"/>
  <c r="BZ4" i="20"/>
  <c r="BR4" i="20"/>
  <c r="BJ4" i="20"/>
  <c r="BB4" i="20"/>
  <c r="AQ4" i="20"/>
  <c r="AE4" i="20"/>
  <c r="V4" i="20"/>
  <c r="M4" i="20"/>
  <c r="D4" i="20"/>
  <c r="BN5" i="5"/>
  <c r="BF5" i="5"/>
  <c r="AW5" i="5"/>
  <c r="AK5" i="5"/>
  <c r="Z5" i="5"/>
  <c r="R5" i="5"/>
  <c r="H5" i="5"/>
  <c r="B5" i="5"/>
  <c r="BE4" i="5"/>
  <c r="BN4" i="5"/>
  <c r="BF4" i="5"/>
  <c r="AW4" i="5"/>
  <c r="AK4" i="5"/>
  <c r="Z4" i="5"/>
  <c r="R4" i="5"/>
  <c r="H4" i="5"/>
  <c r="B4" i="5"/>
  <c r="BE5" i="5"/>
  <c r="BV5" i="5"/>
  <c r="BJ5" i="5"/>
  <c r="BB5" i="5"/>
  <c r="AQ5" i="5"/>
  <c r="AE5" i="5"/>
  <c r="V5" i="5"/>
  <c r="M5" i="5"/>
  <c r="D5" i="5"/>
  <c r="BV4" i="5"/>
  <c r="BJ4" i="5"/>
  <c r="BB4" i="5"/>
  <c r="AQ4" i="5"/>
  <c r="AE4" i="5"/>
  <c r="V4" i="5"/>
  <c r="M4" i="5"/>
  <c r="D4" i="5"/>
  <c r="BZ4" i="5"/>
  <c r="Y5" i="5"/>
  <c r="BR4" i="5"/>
  <c r="BQ5" i="5"/>
  <c r="BI5" i="5"/>
  <c r="AV5" i="5"/>
  <c r="AJ5" i="5"/>
  <c r="U5" i="5"/>
  <c r="L5" i="5"/>
  <c r="C5" i="5"/>
  <c r="CB4" i="5"/>
  <c r="BT4" i="5"/>
  <c r="BL4" i="5"/>
  <c r="BD4" i="5"/>
  <c r="AU4" i="5"/>
  <c r="AH4" i="5"/>
  <c r="X4" i="5"/>
  <c r="O4" i="5"/>
  <c r="F4" i="5"/>
  <c r="BU4" i="5"/>
  <c r="BY4" i="5"/>
  <c r="BM4" i="5"/>
  <c r="BA4" i="5"/>
  <c r="AP4" i="5"/>
  <c r="AC4" i="5"/>
  <c r="Q4" i="5"/>
  <c r="G4" i="5"/>
  <c r="BX5" i="5"/>
  <c r="BP5" i="5"/>
  <c r="BH5" i="5"/>
  <c r="AZ5" i="5"/>
  <c r="AO5" i="5"/>
  <c r="AB5" i="5"/>
  <c r="T5" i="5"/>
  <c r="K5" i="5"/>
  <c r="BU5" i="5"/>
  <c r="BY5" i="5"/>
  <c r="BM5" i="5"/>
  <c r="BA5" i="5"/>
  <c r="AP5" i="5"/>
  <c r="AC5" i="5"/>
  <c r="Q5" i="5"/>
  <c r="G5" i="5"/>
  <c r="BZ5" i="5"/>
  <c r="Y4" i="5"/>
  <c r="BR5" i="5"/>
  <c r="BQ4" i="5"/>
  <c r="BI4" i="5"/>
  <c r="AV4" i="5"/>
  <c r="AJ4" i="5"/>
  <c r="U4" i="5"/>
  <c r="L4" i="5"/>
  <c r="C4" i="5"/>
  <c r="CB5" i="5"/>
  <c r="BT5" i="5"/>
  <c r="BL5" i="5"/>
  <c r="BD5" i="5"/>
  <c r="AU5" i="5"/>
  <c r="AH5" i="5"/>
  <c r="X5" i="5"/>
  <c r="O5" i="5"/>
  <c r="F5" i="5"/>
  <c r="AZ4" i="5"/>
  <c r="K4" i="5"/>
  <c r="BW5" i="5"/>
  <c r="BO5" i="5"/>
  <c r="BG5" i="5"/>
  <c r="AY5" i="5"/>
  <c r="AN5" i="5"/>
  <c r="AA5" i="5"/>
  <c r="S5" i="5"/>
  <c r="J5" i="5"/>
  <c r="BX4" i="5"/>
  <c r="AO4" i="5"/>
  <c r="BW4" i="5"/>
  <c r="BO4" i="5"/>
  <c r="BG4" i="5"/>
  <c r="AY4" i="5"/>
  <c r="AN4" i="5"/>
  <c r="AA4" i="5"/>
  <c r="S4" i="5"/>
  <c r="J4" i="5"/>
  <c r="BP4" i="5"/>
  <c r="AB4" i="5"/>
  <c r="CA5" i="5"/>
  <c r="BS5" i="5"/>
  <c r="BK5" i="5"/>
  <c r="BC5" i="5"/>
  <c r="AS5" i="5"/>
  <c r="AG5" i="5"/>
  <c r="W5" i="5"/>
  <c r="N5" i="5"/>
  <c r="E5" i="5"/>
  <c r="BH4" i="5"/>
  <c r="T4" i="5"/>
  <c r="CA4" i="5"/>
  <c r="BS4" i="5"/>
  <c r="BK4" i="5"/>
  <c r="BC4" i="5"/>
  <c r="AS4" i="5"/>
  <c r="AG4" i="5"/>
  <c r="W4" i="5"/>
  <c r="N4" i="5"/>
  <c r="E4" i="5"/>
  <c r="Q4" i="2"/>
  <c r="BD4" i="2"/>
  <c r="AU4" i="2"/>
  <c r="E4" i="2"/>
  <c r="BW4" i="2"/>
  <c r="AY4" i="2"/>
  <c r="M4" i="2"/>
  <c r="Q5" i="2"/>
  <c r="BD5" i="2"/>
  <c r="AU5" i="2"/>
  <c r="E5" i="2"/>
  <c r="BW5" i="2"/>
  <c r="AY5" i="2"/>
  <c r="M5" i="2"/>
  <c r="BX4" i="2"/>
  <c r="AB4" i="2"/>
  <c r="BX5" i="2"/>
  <c r="AB5" i="2"/>
  <c r="X5" i="2"/>
  <c r="AG5" i="2"/>
  <c r="CB5" i="2"/>
  <c r="BL5" i="2"/>
  <c r="AZ5" i="2"/>
  <c r="AH5" i="2"/>
  <c r="N5" i="2"/>
  <c r="BS5" i="2"/>
  <c r="BG5" i="2"/>
  <c r="AS5" i="2"/>
  <c r="AA5" i="2"/>
  <c r="S5" i="2"/>
  <c r="D5" i="2"/>
  <c r="BZ5" i="2"/>
  <c r="BR5" i="2"/>
  <c r="BJ5" i="2"/>
  <c r="BB5" i="2"/>
  <c r="AQ5" i="2"/>
  <c r="AE5" i="2"/>
  <c r="V5" i="2"/>
  <c r="L5" i="2"/>
  <c r="C5" i="2"/>
  <c r="BP4" i="2"/>
  <c r="BK4" i="2"/>
  <c r="BT4" i="2"/>
  <c r="BH4" i="2"/>
  <c r="AO4" i="2"/>
  <c r="T4" i="2"/>
  <c r="J4" i="2"/>
  <c r="W30" i="1" s="1"/>
  <c r="CA4" i="2"/>
  <c r="BO4" i="2"/>
  <c r="BC4" i="2"/>
  <c r="AN4" i="2"/>
  <c r="W4" i="2"/>
  <c r="H4" i="2"/>
  <c r="BV4" i="2"/>
  <c r="BN4" i="2"/>
  <c r="BF4" i="2"/>
  <c r="AW4" i="2"/>
  <c r="AK4" i="2"/>
  <c r="Z4" i="2"/>
  <c r="R4" i="2"/>
  <c r="G4" i="2"/>
  <c r="BP5" i="2"/>
  <c r="BK5" i="2"/>
  <c r="BT5" i="2"/>
  <c r="BH5" i="2"/>
  <c r="AO5" i="2"/>
  <c r="T5" i="2"/>
  <c r="J5" i="2"/>
  <c r="CA5" i="2"/>
  <c r="BO5" i="2"/>
  <c r="BC5" i="2"/>
  <c r="AN5" i="2"/>
  <c r="W5" i="2"/>
  <c r="H5" i="2"/>
  <c r="BV5" i="2"/>
  <c r="BN5" i="2"/>
  <c r="BF5" i="2"/>
  <c r="AW5" i="2"/>
  <c r="AK5" i="2"/>
  <c r="Z5" i="2"/>
  <c r="R5" i="2"/>
  <c r="G5" i="2"/>
  <c r="X4" i="2"/>
  <c r="AG4" i="2"/>
  <c r="CB4" i="2"/>
  <c r="BL4" i="2"/>
  <c r="AZ4" i="2"/>
  <c r="AH4" i="2"/>
  <c r="N4" i="2"/>
  <c r="BS4" i="2"/>
  <c r="BG4" i="2"/>
  <c r="AS4" i="2"/>
  <c r="AA4" i="2"/>
  <c r="S4" i="2"/>
  <c r="D4" i="2"/>
  <c r="BZ4" i="2"/>
  <c r="BR4" i="2"/>
  <c r="BJ4" i="2"/>
  <c r="BB4" i="2"/>
  <c r="AQ4" i="2"/>
  <c r="AE4" i="2"/>
  <c r="V4" i="2"/>
  <c r="L4" i="2"/>
  <c r="C4" i="2"/>
  <c r="BU4" i="2"/>
  <c r="BM4" i="2"/>
  <c r="BE4" i="2"/>
  <c r="AV4" i="2"/>
  <c r="AJ4" i="2"/>
  <c r="Y4" i="2"/>
  <c r="O4" i="2"/>
  <c r="F4" i="2"/>
  <c r="BU5" i="2"/>
  <c r="BM5" i="2"/>
  <c r="BE5" i="2"/>
  <c r="AV5" i="2"/>
  <c r="AJ5" i="2"/>
  <c r="Y5" i="2"/>
  <c r="O5" i="2"/>
  <c r="F5" i="2"/>
  <c r="BY4" i="2"/>
  <c r="BQ4" i="2"/>
  <c r="BI4" i="2"/>
  <c r="BA4" i="2"/>
  <c r="AP4" i="2"/>
  <c r="AC4" i="2"/>
  <c r="U4" i="2"/>
  <c r="K4" i="2"/>
  <c r="BY5" i="2"/>
  <c r="BQ5" i="2"/>
  <c r="BI5" i="2"/>
  <c r="BA5" i="2"/>
  <c r="AP5" i="2"/>
  <c r="AC5" i="2"/>
  <c r="U5" i="2"/>
  <c r="K5" i="2"/>
  <c r="W3" i="2"/>
  <c r="BH3" i="2"/>
  <c r="AE3" i="2"/>
  <c r="BQ3" i="2"/>
  <c r="BJ3" i="2"/>
  <c r="BL3" i="2"/>
  <c r="AH3" i="2"/>
  <c r="CA3" i="2"/>
  <c r="E3" i="2"/>
  <c r="Z3" i="2"/>
  <c r="BN3" i="2"/>
  <c r="AK3" i="2"/>
  <c r="M3" i="2"/>
  <c r="BA3" i="2"/>
  <c r="AC3" i="2"/>
  <c r="L3" i="2"/>
  <c r="BP3" i="2"/>
  <c r="T3" i="2"/>
  <c r="AU3" i="2"/>
  <c r="K3" i="2"/>
  <c r="BW3" i="2"/>
  <c r="BO3" i="2"/>
  <c r="BG3" i="2"/>
  <c r="AY3" i="2"/>
  <c r="AA3" i="2"/>
  <c r="J3" i="2"/>
  <c r="BR3" i="2"/>
  <c r="BF3" i="2"/>
  <c r="AQ3" i="2"/>
  <c r="BV3" i="2"/>
  <c r="AW3" i="2"/>
  <c r="R3" i="2"/>
  <c r="BY3" i="2"/>
  <c r="BU3" i="2"/>
  <c r="BI3" i="2"/>
  <c r="BE3" i="2"/>
  <c r="AJ3" i="2"/>
  <c r="Q3" i="2"/>
  <c r="CB3" i="2"/>
  <c r="AB3" i="2"/>
  <c r="BX3" i="2"/>
  <c r="AZ3" i="2"/>
  <c r="O3" i="2"/>
  <c r="BC3" i="2"/>
  <c r="AG3" i="2"/>
  <c r="N3" i="2"/>
  <c r="H3" i="2"/>
  <c r="BZ3" i="2"/>
  <c r="V3" i="2"/>
  <c r="BM3" i="2"/>
  <c r="AV3" i="2"/>
  <c r="AP3" i="2"/>
  <c r="U3" i="2"/>
  <c r="X3" i="2"/>
  <c r="D3" i="2"/>
  <c r="G3" i="2"/>
  <c r="BD3" i="2"/>
  <c r="BT3" i="2"/>
  <c r="BB3" i="2"/>
  <c r="BS3" i="2"/>
  <c r="C3" i="2"/>
  <c r="AO3" i="2"/>
  <c r="BK3" i="2"/>
  <c r="AS3" i="2"/>
  <c r="AN3" i="2"/>
  <c r="S3" i="2"/>
  <c r="Y3" i="2"/>
  <c r="F3" i="2"/>
  <c r="BB3" i="23"/>
  <c r="AE3" i="23"/>
  <c r="M3" i="23"/>
  <c r="BM3" i="23"/>
  <c r="BA3" i="23"/>
  <c r="AC3" i="23"/>
  <c r="L3" i="23"/>
  <c r="BZ3" i="23"/>
  <c r="BV3" i="23"/>
  <c r="BJ3" i="23"/>
  <c r="BF3" i="23"/>
  <c r="AQ3" i="23"/>
  <c r="AK3" i="23"/>
  <c r="V3" i="23"/>
  <c r="R3" i="23"/>
  <c r="D3" i="23"/>
  <c r="B3" i="23"/>
  <c r="BQ3" i="23"/>
  <c r="BE3" i="23"/>
  <c r="AJ3" i="23"/>
  <c r="Q3" i="23"/>
  <c r="BX3" i="23"/>
  <c r="BH3" i="23"/>
  <c r="AO3" i="23"/>
  <c r="T3" i="23"/>
  <c r="BR3" i="23"/>
  <c r="BN3" i="23"/>
  <c r="AW3" i="23"/>
  <c r="Z3" i="23"/>
  <c r="H3" i="23"/>
  <c r="BY3" i="23"/>
  <c r="AV3" i="23"/>
  <c r="Y3" i="23"/>
  <c r="G3" i="23"/>
  <c r="BT3" i="23"/>
  <c r="BP3" i="23"/>
  <c r="AZ3" i="23"/>
  <c r="AB3" i="23"/>
  <c r="K3" i="23"/>
  <c r="AP3" i="23"/>
  <c r="AU3" i="23"/>
  <c r="F3" i="23"/>
  <c r="BU3" i="23"/>
  <c r="U3" i="23"/>
  <c r="CB3" i="23"/>
  <c r="AH3" i="23"/>
  <c r="C3" i="23"/>
  <c r="BL3" i="23"/>
  <c r="X3" i="23"/>
  <c r="BS3" i="23"/>
  <c r="BC3" i="23"/>
  <c r="AG3" i="23"/>
  <c r="N3" i="23"/>
  <c r="BI3" i="23"/>
  <c r="BD3" i="23"/>
  <c r="O3" i="23"/>
  <c r="BW3" i="23"/>
  <c r="BG3" i="23"/>
  <c r="AN3" i="23"/>
  <c r="S3" i="23"/>
  <c r="CA3" i="23"/>
  <c r="BO3" i="23"/>
  <c r="BK3" i="23"/>
  <c r="AY3" i="23"/>
  <c r="AS3" i="23"/>
  <c r="AA3" i="23"/>
  <c r="W3" i="23"/>
  <c r="J3" i="23"/>
  <c r="E3" i="23"/>
  <c r="BR3" i="19"/>
  <c r="BB3" i="19"/>
  <c r="AE3" i="19"/>
  <c r="R3" i="19"/>
  <c r="U3" i="19"/>
  <c r="C3" i="19"/>
  <c r="BV3" i="19"/>
  <c r="BF3" i="19"/>
  <c r="AK3" i="19"/>
  <c r="V3" i="19"/>
  <c r="D3" i="19"/>
  <c r="B3" i="19"/>
  <c r="BQ3" i="19"/>
  <c r="BM3" i="19"/>
  <c r="BA3" i="19"/>
  <c r="AV3" i="19"/>
  <c r="Y3" i="19"/>
  <c r="G3" i="19"/>
  <c r="BX3" i="19"/>
  <c r="BH3" i="19"/>
  <c r="T3" i="19"/>
  <c r="BS3" i="19"/>
  <c r="BC3" i="19"/>
  <c r="AA3" i="19"/>
  <c r="N3" i="19"/>
  <c r="J3" i="19"/>
  <c r="BN3" i="19"/>
  <c r="AW3" i="19"/>
  <c r="M3" i="19"/>
  <c r="BY3" i="19"/>
  <c r="BU3" i="19"/>
  <c r="BI3" i="19"/>
  <c r="BE3" i="19"/>
  <c r="AP3" i="19"/>
  <c r="AJ3" i="19"/>
  <c r="Q3" i="19"/>
  <c r="BP3" i="19"/>
  <c r="AZ3" i="19"/>
  <c r="AB3" i="19"/>
  <c r="K3" i="19"/>
  <c r="BW3" i="19"/>
  <c r="AY3" i="19"/>
  <c r="AN3" i="19"/>
  <c r="S3" i="19"/>
  <c r="BJ3" i="19"/>
  <c r="H3" i="19"/>
  <c r="BL3" i="19"/>
  <c r="AO3" i="19"/>
  <c r="AH3" i="19"/>
  <c r="BO3" i="19"/>
  <c r="BK3" i="19"/>
  <c r="AQ3" i="19"/>
  <c r="BD3" i="19"/>
  <c r="X3" i="19"/>
  <c r="AG3" i="19"/>
  <c r="E3" i="19"/>
  <c r="AC3" i="19"/>
  <c r="CB3" i="19"/>
  <c r="AU3" i="19"/>
  <c r="O3" i="19"/>
  <c r="CA3" i="19"/>
  <c r="BG3" i="19"/>
  <c r="AS3" i="19"/>
  <c r="BZ3" i="19"/>
  <c r="Z3" i="19"/>
  <c r="L3" i="19"/>
  <c r="BT3" i="19"/>
  <c r="F3" i="19"/>
  <c r="W3" i="19"/>
  <c r="BV3" i="15"/>
  <c r="BR3" i="15"/>
  <c r="BB3" i="15"/>
  <c r="AE3" i="15"/>
  <c r="M3" i="15"/>
  <c r="BY3" i="15"/>
  <c r="BI3" i="15"/>
  <c r="AP3" i="15"/>
  <c r="U3" i="15"/>
  <c r="C3" i="15"/>
  <c r="BT3" i="15"/>
  <c r="BD3" i="15"/>
  <c r="AH3" i="15"/>
  <c r="O3" i="15"/>
  <c r="BF3" i="15"/>
  <c r="AK3" i="15"/>
  <c r="R3" i="15"/>
  <c r="D3" i="15"/>
  <c r="B3" i="15"/>
  <c r="BM3" i="15"/>
  <c r="AV3" i="15"/>
  <c r="Y3" i="15"/>
  <c r="G3" i="15"/>
  <c r="CB3" i="15"/>
  <c r="BX3" i="15"/>
  <c r="BH3" i="15"/>
  <c r="AO3" i="15"/>
  <c r="T3" i="15"/>
  <c r="BO3" i="15"/>
  <c r="AY3" i="15"/>
  <c r="AA3" i="15"/>
  <c r="J3" i="15"/>
  <c r="BN3" i="15"/>
  <c r="AW3" i="15"/>
  <c r="Z3" i="15"/>
  <c r="H3" i="15"/>
  <c r="BU3" i="15"/>
  <c r="BE3" i="15"/>
  <c r="AJ3" i="15"/>
  <c r="Q3" i="15"/>
  <c r="BP3" i="15"/>
  <c r="AZ3" i="15"/>
  <c r="K3" i="15"/>
  <c r="BW3" i="15"/>
  <c r="AN3" i="15"/>
  <c r="AQ3" i="15"/>
  <c r="BA3" i="15"/>
  <c r="BS3" i="15"/>
  <c r="AS3" i="15"/>
  <c r="S3" i="15"/>
  <c r="N3" i="15"/>
  <c r="V3" i="15"/>
  <c r="AC3" i="15"/>
  <c r="AB3" i="15"/>
  <c r="X3" i="15"/>
  <c r="BK3" i="15"/>
  <c r="AG3" i="15"/>
  <c r="E3" i="15"/>
  <c r="BZ3" i="15"/>
  <c r="L3" i="15"/>
  <c r="BL3" i="15"/>
  <c r="F3" i="15"/>
  <c r="W3" i="15"/>
  <c r="BJ3" i="15"/>
  <c r="BQ3" i="15"/>
  <c r="AU3" i="15"/>
  <c r="CA3" i="15"/>
  <c r="BG3" i="15"/>
  <c r="BC3" i="15"/>
  <c r="BN3" i="22"/>
  <c r="AW3" i="22"/>
  <c r="Z3" i="22"/>
  <c r="B3" i="22"/>
  <c r="BE3" i="22"/>
  <c r="AJ3" i="22"/>
  <c r="Q3" i="22"/>
  <c r="BR3" i="22"/>
  <c r="BB3" i="22"/>
  <c r="AE3" i="22"/>
  <c r="R3" i="22"/>
  <c r="M3" i="22"/>
  <c r="BY3" i="22"/>
  <c r="BI3" i="22"/>
  <c r="AP3" i="22"/>
  <c r="U3" i="22"/>
  <c r="G3" i="22"/>
  <c r="C3" i="22"/>
  <c r="BT3" i="22"/>
  <c r="BD3" i="22"/>
  <c r="AH3" i="22"/>
  <c r="T3" i="22"/>
  <c r="F3" i="22"/>
  <c r="E3" i="22"/>
  <c r="BZ3" i="22"/>
  <c r="BJ3" i="22"/>
  <c r="AQ3" i="22"/>
  <c r="V3" i="22"/>
  <c r="H3" i="22"/>
  <c r="D3" i="22"/>
  <c r="BU3" i="22"/>
  <c r="CB3" i="22"/>
  <c r="BP3" i="22"/>
  <c r="BL3" i="22"/>
  <c r="AZ3" i="22"/>
  <c r="AU3" i="22"/>
  <c r="AB3" i="22"/>
  <c r="CA3" i="22"/>
  <c r="BV3" i="22"/>
  <c r="BH3" i="22"/>
  <c r="O3" i="22"/>
  <c r="AS3" i="22"/>
  <c r="BF3" i="22"/>
  <c r="BA3" i="22"/>
  <c r="AV3" i="22"/>
  <c r="L3" i="22"/>
  <c r="AO3" i="22"/>
  <c r="BW3" i="22"/>
  <c r="BK3" i="22"/>
  <c r="BG3" i="22"/>
  <c r="S3" i="22"/>
  <c r="AK3" i="22"/>
  <c r="K3" i="22"/>
  <c r="BQ3" i="22"/>
  <c r="BM3" i="22"/>
  <c r="AC3" i="22"/>
  <c r="Y3" i="22"/>
  <c r="BX3" i="22"/>
  <c r="X3" i="22"/>
  <c r="BO3" i="22"/>
  <c r="BC3" i="22"/>
  <c r="AY3" i="22"/>
  <c r="AA3" i="22"/>
  <c r="J3" i="22"/>
  <c r="BS3" i="22"/>
  <c r="AG3" i="22"/>
  <c r="N3" i="22"/>
  <c r="AN3" i="22"/>
  <c r="W3" i="22"/>
  <c r="BX3" i="18"/>
  <c r="BH3" i="18"/>
  <c r="AO3" i="18"/>
  <c r="T3" i="18"/>
  <c r="BW3" i="18"/>
  <c r="BG3" i="18"/>
  <c r="AN3" i="18"/>
  <c r="S3" i="18"/>
  <c r="CB3" i="18"/>
  <c r="BL3" i="18"/>
  <c r="AU3" i="18"/>
  <c r="X3" i="18"/>
  <c r="F3" i="18"/>
  <c r="CA3" i="18"/>
  <c r="BK3" i="18"/>
  <c r="AS3" i="18"/>
  <c r="W3" i="18"/>
  <c r="E3" i="18"/>
  <c r="BB3" i="18"/>
  <c r="AK3" i="18"/>
  <c r="AE3" i="18"/>
  <c r="M3" i="18"/>
  <c r="BT3" i="18"/>
  <c r="BD3" i="18"/>
  <c r="AH3" i="18"/>
  <c r="O3" i="18"/>
  <c r="BS3" i="18"/>
  <c r="BC3" i="18"/>
  <c r="AG3" i="18"/>
  <c r="N3" i="18"/>
  <c r="BZ3" i="18"/>
  <c r="BN3" i="18"/>
  <c r="BJ3" i="18"/>
  <c r="AQ3" i="18"/>
  <c r="V3" i="18"/>
  <c r="D3" i="18"/>
  <c r="BU3" i="18"/>
  <c r="BQ3" i="18"/>
  <c r="BE3" i="18"/>
  <c r="BA3" i="18"/>
  <c r="AJ3" i="18"/>
  <c r="AC3" i="18"/>
  <c r="Q3" i="18"/>
  <c r="L3" i="18"/>
  <c r="K3" i="18"/>
  <c r="AY3" i="18"/>
  <c r="R3" i="18"/>
  <c r="BI3" i="18"/>
  <c r="AV3" i="18"/>
  <c r="G3" i="18"/>
  <c r="BP3" i="18"/>
  <c r="AA3" i="18"/>
  <c r="BR3" i="18"/>
  <c r="BF3" i="18"/>
  <c r="H3" i="18"/>
  <c r="AZ3" i="18"/>
  <c r="J3" i="18"/>
  <c r="AW3" i="18"/>
  <c r="B3" i="18"/>
  <c r="BY3" i="18"/>
  <c r="BM3" i="18"/>
  <c r="AP3" i="18"/>
  <c r="Y3" i="18"/>
  <c r="C3" i="18"/>
  <c r="AB3" i="18"/>
  <c r="BO3" i="18"/>
  <c r="BV3" i="18"/>
  <c r="Z3" i="18"/>
  <c r="U3" i="18"/>
  <c r="BT3" i="14"/>
  <c r="BD3" i="14"/>
  <c r="AH3" i="14"/>
  <c r="O3" i="14"/>
  <c r="BW3" i="14"/>
  <c r="BO3" i="14"/>
  <c r="BG3" i="14"/>
  <c r="AY3" i="14"/>
  <c r="AN3" i="14"/>
  <c r="AA3" i="14"/>
  <c r="S3" i="14"/>
  <c r="J3" i="14"/>
  <c r="BV3" i="14"/>
  <c r="BN3" i="14"/>
  <c r="BF3" i="14"/>
  <c r="AW3" i="14"/>
  <c r="AK3" i="14"/>
  <c r="Z3" i="14"/>
  <c r="R3" i="14"/>
  <c r="H3" i="14"/>
  <c r="BZ3" i="14"/>
  <c r="BR3" i="14"/>
  <c r="BJ3" i="14"/>
  <c r="BB3" i="14"/>
  <c r="AQ3" i="14"/>
  <c r="AE3" i="14"/>
  <c r="V3" i="14"/>
  <c r="M3" i="14"/>
  <c r="D3" i="14"/>
  <c r="BM3" i="14"/>
  <c r="AV3" i="14"/>
  <c r="Y3" i="14"/>
  <c r="G3" i="14"/>
  <c r="CB3" i="14"/>
  <c r="BP3" i="14"/>
  <c r="BL3" i="14"/>
  <c r="AZ3" i="14"/>
  <c r="AU3" i="14"/>
  <c r="AB3" i="14"/>
  <c r="X3" i="14"/>
  <c r="K3" i="14"/>
  <c r="F3" i="14"/>
  <c r="CA3" i="14"/>
  <c r="BS3" i="14"/>
  <c r="BK3" i="14"/>
  <c r="BC3" i="14"/>
  <c r="AS3" i="14"/>
  <c r="AG3" i="14"/>
  <c r="W3" i="14"/>
  <c r="N3" i="14"/>
  <c r="E3" i="14"/>
  <c r="BU3" i="14"/>
  <c r="BE3" i="14"/>
  <c r="AJ3" i="14"/>
  <c r="Q3" i="14"/>
  <c r="AO3" i="14"/>
  <c r="BQ3" i="14"/>
  <c r="AC3" i="14"/>
  <c r="T3" i="14"/>
  <c r="B3" i="14"/>
  <c r="BI3" i="14"/>
  <c r="U3" i="14"/>
  <c r="BX3" i="14"/>
  <c r="BA3" i="14"/>
  <c r="L3" i="14"/>
  <c r="BH3" i="14"/>
  <c r="BY3" i="14"/>
  <c r="AP3" i="14"/>
  <c r="C3" i="14"/>
  <c r="BX3" i="9"/>
  <c r="BH3" i="9"/>
  <c r="AO3" i="9"/>
  <c r="F3" i="9"/>
  <c r="B3" i="9"/>
  <c r="BS3" i="9"/>
  <c r="BO3" i="9"/>
  <c r="BC3" i="9"/>
  <c r="AY3" i="9"/>
  <c r="AG3" i="9"/>
  <c r="AA3" i="9"/>
  <c r="N3" i="9"/>
  <c r="CB3" i="9"/>
  <c r="BL3" i="9"/>
  <c r="AU3" i="9"/>
  <c r="X3" i="9"/>
  <c r="K3" i="9"/>
  <c r="BW3" i="9"/>
  <c r="BG3" i="9"/>
  <c r="AN3" i="9"/>
  <c r="S3" i="9"/>
  <c r="BZ3" i="9"/>
  <c r="BJ3" i="9"/>
  <c r="AQ3" i="9"/>
  <c r="V3" i="9"/>
  <c r="D3" i="9"/>
  <c r="BQ3" i="9"/>
  <c r="BA3" i="9"/>
  <c r="AC3" i="9"/>
  <c r="L3" i="9"/>
  <c r="BT3" i="9"/>
  <c r="BD3" i="9"/>
  <c r="AH3" i="9"/>
  <c r="T3" i="9"/>
  <c r="J3" i="9"/>
  <c r="BV3" i="9"/>
  <c r="BF3" i="9"/>
  <c r="AK3" i="9"/>
  <c r="M3" i="9"/>
  <c r="AZ3" i="9"/>
  <c r="AS3" i="9"/>
  <c r="BB3" i="9"/>
  <c r="AW3" i="9"/>
  <c r="H3" i="9"/>
  <c r="AB3" i="9"/>
  <c r="W3" i="9"/>
  <c r="BM3" i="9"/>
  <c r="CA3" i="9"/>
  <c r="E3" i="9"/>
  <c r="BR3" i="9"/>
  <c r="BN3" i="9"/>
  <c r="AE3" i="9"/>
  <c r="Z3" i="9"/>
  <c r="BY3" i="9"/>
  <c r="BU3" i="9"/>
  <c r="C3" i="9"/>
  <c r="BP3" i="9"/>
  <c r="O3" i="9"/>
  <c r="BK3" i="9"/>
  <c r="R3" i="9"/>
  <c r="Y3" i="9"/>
  <c r="U3" i="9"/>
  <c r="Q3" i="9"/>
  <c r="G3" i="9"/>
  <c r="AV3" i="9"/>
  <c r="AP3" i="9"/>
  <c r="AJ3" i="9"/>
  <c r="BI3" i="9"/>
  <c r="BE3" i="9"/>
  <c r="BV3" i="4"/>
  <c r="BF3" i="4"/>
  <c r="AK3" i="4"/>
  <c r="R3" i="4"/>
  <c r="M3" i="4"/>
  <c r="BY3" i="4"/>
  <c r="BM3" i="4"/>
  <c r="AV3" i="4"/>
  <c r="Y3" i="4"/>
  <c r="U3" i="4"/>
  <c r="BX3" i="4"/>
  <c r="BT3" i="4"/>
  <c r="AH3" i="4"/>
  <c r="X3" i="4"/>
  <c r="O3" i="4"/>
  <c r="B3" i="4"/>
  <c r="BA3" i="4"/>
  <c r="AC3" i="4"/>
  <c r="L3" i="4"/>
  <c r="G3" i="4"/>
  <c r="BH3" i="4"/>
  <c r="T3" i="4"/>
  <c r="BS3" i="4"/>
  <c r="BC3" i="4"/>
  <c r="AG3" i="4"/>
  <c r="N3" i="4"/>
  <c r="BR3" i="4"/>
  <c r="BB3" i="4"/>
  <c r="AW3" i="4"/>
  <c r="AE3" i="4"/>
  <c r="BI3" i="4"/>
  <c r="BE3" i="4"/>
  <c r="AP3" i="4"/>
  <c r="AJ3" i="4"/>
  <c r="C3" i="4"/>
  <c r="BD3" i="4"/>
  <c r="AZ3" i="4"/>
  <c r="AO3" i="4"/>
  <c r="AB3" i="4"/>
  <c r="CA3" i="4"/>
  <c r="BK3" i="4"/>
  <c r="AS3" i="4"/>
  <c r="W3" i="4"/>
  <c r="E3" i="4"/>
  <c r="BN3" i="4"/>
  <c r="BJ3" i="4"/>
  <c r="BP3" i="4"/>
  <c r="BL3" i="4"/>
  <c r="BG3" i="4"/>
  <c r="S3" i="4"/>
  <c r="AQ3" i="4"/>
  <c r="H3" i="4"/>
  <c r="D3" i="4"/>
  <c r="Q3" i="4"/>
  <c r="AU3" i="4"/>
  <c r="AY3" i="4"/>
  <c r="J3" i="4"/>
  <c r="BZ3" i="4"/>
  <c r="CB3" i="4"/>
  <c r="BW3" i="4"/>
  <c r="AN3" i="4"/>
  <c r="Z3" i="4"/>
  <c r="V3" i="4"/>
  <c r="BU3" i="4"/>
  <c r="BQ3" i="4"/>
  <c r="K3" i="4"/>
  <c r="F3" i="4"/>
  <c r="BO3" i="4"/>
  <c r="AA3" i="4"/>
  <c r="BZ3" i="21"/>
  <c r="BJ3" i="21"/>
  <c r="AW3" i="21"/>
  <c r="AQ3" i="21"/>
  <c r="V3" i="21"/>
  <c r="D3" i="21"/>
  <c r="BQ3" i="21"/>
  <c r="BA3" i="21"/>
  <c r="AC3" i="21"/>
  <c r="L3" i="21"/>
  <c r="BN3" i="21"/>
  <c r="Z3" i="21"/>
  <c r="H3" i="21"/>
  <c r="B3" i="21"/>
  <c r="BU3" i="21"/>
  <c r="BE3" i="21"/>
  <c r="AJ3" i="21"/>
  <c r="Q3" i="21"/>
  <c r="BX3" i="21"/>
  <c r="BH3" i="21"/>
  <c r="AO3" i="21"/>
  <c r="T3" i="21"/>
  <c r="BW3" i="21"/>
  <c r="BG3" i="21"/>
  <c r="AN3" i="21"/>
  <c r="S3" i="21"/>
  <c r="BV3" i="21"/>
  <c r="BF3" i="21"/>
  <c r="AK3" i="21"/>
  <c r="R3" i="21"/>
  <c r="G3" i="21"/>
  <c r="BP3" i="21"/>
  <c r="AZ3" i="21"/>
  <c r="AB3" i="21"/>
  <c r="K3" i="21"/>
  <c r="BO3" i="21"/>
  <c r="BC3" i="21"/>
  <c r="AY3" i="21"/>
  <c r="AA3" i="21"/>
  <c r="N3" i="21"/>
  <c r="J3" i="21"/>
  <c r="BR3" i="21"/>
  <c r="CB3" i="21"/>
  <c r="AU3" i="21"/>
  <c r="F3" i="21"/>
  <c r="BB3" i="21"/>
  <c r="BM3" i="21"/>
  <c r="BI3" i="21"/>
  <c r="Y3" i="21"/>
  <c r="U3" i="21"/>
  <c r="BT3" i="21"/>
  <c r="AH3" i="21"/>
  <c r="BS3" i="21"/>
  <c r="AS3" i="21"/>
  <c r="AE3" i="21"/>
  <c r="C3" i="21"/>
  <c r="BL3" i="21"/>
  <c r="X3" i="21"/>
  <c r="CA3" i="21"/>
  <c r="AG3" i="21"/>
  <c r="M3" i="21"/>
  <c r="BY3" i="21"/>
  <c r="AV3" i="21"/>
  <c r="AP3" i="21"/>
  <c r="BD3" i="21"/>
  <c r="O3" i="21"/>
  <c r="W3" i="21"/>
  <c r="BK3" i="21"/>
  <c r="E3" i="21"/>
  <c r="BZ3" i="17"/>
  <c r="BJ3" i="17"/>
  <c r="AQ3" i="17"/>
  <c r="V3" i="17"/>
  <c r="D3" i="17"/>
  <c r="BU3" i="17"/>
  <c r="BQ3" i="17"/>
  <c r="BE3" i="17"/>
  <c r="BA3" i="17"/>
  <c r="AJ3" i="17"/>
  <c r="AC3" i="17"/>
  <c r="Q3" i="17"/>
  <c r="L3" i="17"/>
  <c r="BT3" i="17"/>
  <c r="BN3" i="17"/>
  <c r="AW3" i="17"/>
  <c r="Z3" i="17"/>
  <c r="H3" i="17"/>
  <c r="B3" i="17"/>
  <c r="BX3" i="17"/>
  <c r="BH3" i="17"/>
  <c r="AO3" i="17"/>
  <c r="T3" i="17"/>
  <c r="BW3" i="17"/>
  <c r="BK3" i="17"/>
  <c r="BG3" i="17"/>
  <c r="AN3" i="17"/>
  <c r="W3" i="17"/>
  <c r="S3" i="17"/>
  <c r="E3" i="17"/>
  <c r="BF3" i="17"/>
  <c r="AK3" i="17"/>
  <c r="R3" i="17"/>
  <c r="BM3" i="17"/>
  <c r="AV3" i="17"/>
  <c r="Y3" i="17"/>
  <c r="G3" i="17"/>
  <c r="BP3" i="17"/>
  <c r="AZ3" i="17"/>
  <c r="AB3" i="17"/>
  <c r="K3" i="17"/>
  <c r="BO3" i="17"/>
  <c r="AY3" i="17"/>
  <c r="AA3" i="17"/>
  <c r="J3" i="17"/>
  <c r="BB3" i="17"/>
  <c r="AP3" i="17"/>
  <c r="AU3" i="17"/>
  <c r="F3" i="17"/>
  <c r="BS3" i="17"/>
  <c r="N3" i="17"/>
  <c r="AE3" i="17"/>
  <c r="U3" i="17"/>
  <c r="CB3" i="17"/>
  <c r="AH3" i="17"/>
  <c r="BC3" i="17"/>
  <c r="M3" i="17"/>
  <c r="BY3" i="17"/>
  <c r="C3" i="17"/>
  <c r="BL3" i="17"/>
  <c r="X3" i="17"/>
  <c r="AS3" i="17"/>
  <c r="BV3" i="17"/>
  <c r="BR3" i="17"/>
  <c r="BI3" i="17"/>
  <c r="BD3" i="17"/>
  <c r="O3" i="17"/>
  <c r="CA3" i="17"/>
  <c r="AG3" i="17"/>
  <c r="BO3" i="13"/>
  <c r="AY3" i="13"/>
  <c r="AA3" i="13"/>
  <c r="J3" i="13"/>
  <c r="BV3" i="13"/>
  <c r="BF3" i="13"/>
  <c r="AK3" i="13"/>
  <c r="R3" i="13"/>
  <c r="BY3" i="13"/>
  <c r="BQ3" i="13"/>
  <c r="BI3" i="13"/>
  <c r="BA3" i="13"/>
  <c r="AP3" i="13"/>
  <c r="AC3" i="13"/>
  <c r="U3" i="13"/>
  <c r="L3" i="13"/>
  <c r="C3" i="13"/>
  <c r="BS3" i="13"/>
  <c r="BC3" i="13"/>
  <c r="AG3" i="13"/>
  <c r="N3" i="13"/>
  <c r="CA3" i="13"/>
  <c r="BK3" i="13"/>
  <c r="AS3" i="13"/>
  <c r="W3" i="13"/>
  <c r="E3" i="13"/>
  <c r="BR3" i="13"/>
  <c r="BN3" i="13"/>
  <c r="BB3" i="13"/>
  <c r="AW3" i="13"/>
  <c r="AE3" i="13"/>
  <c r="Z3" i="13"/>
  <c r="M3" i="13"/>
  <c r="H3" i="13"/>
  <c r="B3" i="13"/>
  <c r="BU3" i="13"/>
  <c r="BM3" i="13"/>
  <c r="BE3" i="13"/>
  <c r="AV3" i="13"/>
  <c r="AJ3" i="13"/>
  <c r="Y3" i="13"/>
  <c r="Q3" i="13"/>
  <c r="G3" i="13"/>
  <c r="BX3" i="13"/>
  <c r="BP3" i="13"/>
  <c r="BH3" i="13"/>
  <c r="AZ3" i="13"/>
  <c r="AO3" i="13"/>
  <c r="AB3" i="13"/>
  <c r="T3" i="13"/>
  <c r="K3" i="13"/>
  <c r="BG3" i="13"/>
  <c r="BJ3" i="13"/>
  <c r="BD3" i="13"/>
  <c r="O3" i="13"/>
  <c r="AN3" i="13"/>
  <c r="AQ3" i="13"/>
  <c r="BL3" i="13"/>
  <c r="X3" i="13"/>
  <c r="S3" i="13"/>
  <c r="V3" i="13"/>
  <c r="BT3" i="13"/>
  <c r="AH3" i="13"/>
  <c r="BW3" i="13"/>
  <c r="BZ3" i="13"/>
  <c r="D3" i="13"/>
  <c r="CB3" i="13"/>
  <c r="AU3" i="13"/>
  <c r="F3" i="13"/>
  <c r="BP3" i="8"/>
  <c r="AZ3" i="8"/>
  <c r="AB3" i="8"/>
  <c r="K3" i="8"/>
  <c r="CA3" i="8"/>
  <c r="BW3" i="8"/>
  <c r="BK3" i="8"/>
  <c r="BG3" i="8"/>
  <c r="AS3" i="8"/>
  <c r="W3" i="8"/>
  <c r="E3" i="8"/>
  <c r="BV3" i="8"/>
  <c r="BF3" i="8"/>
  <c r="AK3" i="8"/>
  <c r="R3" i="8"/>
  <c r="BT3" i="8"/>
  <c r="BD3" i="8"/>
  <c r="AH3" i="8"/>
  <c r="O3" i="8"/>
  <c r="AY3" i="8"/>
  <c r="AA3" i="8"/>
  <c r="J3" i="8"/>
  <c r="BZ3" i="8"/>
  <c r="BJ3" i="8"/>
  <c r="AQ3" i="8"/>
  <c r="V3" i="8"/>
  <c r="D3" i="8"/>
  <c r="BY3" i="8"/>
  <c r="BI3" i="8"/>
  <c r="CB3" i="8"/>
  <c r="BL3" i="8"/>
  <c r="AU3" i="8"/>
  <c r="X3" i="8"/>
  <c r="F3" i="8"/>
  <c r="AN3" i="8"/>
  <c r="S3" i="8"/>
  <c r="BR3" i="8"/>
  <c r="BB3" i="8"/>
  <c r="AE3" i="8"/>
  <c r="M3" i="8"/>
  <c r="BQ3" i="8"/>
  <c r="AO3" i="8"/>
  <c r="BC3" i="8"/>
  <c r="H3" i="8"/>
  <c r="BM3" i="8"/>
  <c r="T3" i="8"/>
  <c r="AG3" i="8"/>
  <c r="BN3" i="8"/>
  <c r="BE3" i="8"/>
  <c r="AP3" i="8"/>
  <c r="AJ3" i="8"/>
  <c r="U3" i="8"/>
  <c r="Q3" i="8"/>
  <c r="C3" i="8"/>
  <c r="BX3" i="8"/>
  <c r="BS3" i="8"/>
  <c r="BO3" i="8"/>
  <c r="N3" i="8"/>
  <c r="AW3" i="8"/>
  <c r="B3" i="8"/>
  <c r="BH3" i="8"/>
  <c r="Z3" i="8"/>
  <c r="BU3" i="8"/>
  <c r="BA3" i="8"/>
  <c r="AV3" i="8"/>
  <c r="AC3" i="8"/>
  <c r="Y3" i="8"/>
  <c r="L3" i="8"/>
  <c r="G3" i="8"/>
  <c r="BH3" i="20"/>
  <c r="AU3" i="20"/>
  <c r="AO3" i="20"/>
  <c r="T3" i="20"/>
  <c r="BO3" i="20"/>
  <c r="AY3" i="20"/>
  <c r="AA3" i="20"/>
  <c r="J3" i="20"/>
  <c r="CB3" i="20"/>
  <c r="BL3" i="20"/>
  <c r="X3" i="20"/>
  <c r="F3" i="20"/>
  <c r="BW3" i="20"/>
  <c r="BS3" i="20"/>
  <c r="BG3" i="20"/>
  <c r="BC3" i="20"/>
  <c r="AN3" i="20"/>
  <c r="AG3" i="20"/>
  <c r="S3" i="20"/>
  <c r="N3" i="20"/>
  <c r="BZ3" i="20"/>
  <c r="BJ3" i="20"/>
  <c r="AQ3" i="20"/>
  <c r="V3" i="20"/>
  <c r="D3" i="20"/>
  <c r="BU3" i="20"/>
  <c r="BE3" i="20"/>
  <c r="AJ3" i="20"/>
  <c r="Q3" i="20"/>
  <c r="BX3" i="20"/>
  <c r="BT3" i="20"/>
  <c r="BD3" i="20"/>
  <c r="AH3" i="20"/>
  <c r="O3" i="20"/>
  <c r="CA3" i="20"/>
  <c r="BK3" i="20"/>
  <c r="AS3" i="20"/>
  <c r="W3" i="20"/>
  <c r="E3" i="20"/>
  <c r="BF3" i="20"/>
  <c r="BB3" i="20"/>
  <c r="AK3" i="20"/>
  <c r="AE3" i="20"/>
  <c r="R3" i="20"/>
  <c r="M3" i="20"/>
  <c r="BY3" i="20"/>
  <c r="BM3" i="20"/>
  <c r="AV3" i="20"/>
  <c r="Y3" i="20"/>
  <c r="G3" i="20"/>
  <c r="BP3" i="20"/>
  <c r="BV3" i="20"/>
  <c r="Z3" i="20"/>
  <c r="AZ3" i="20"/>
  <c r="H3" i="20"/>
  <c r="B3" i="20"/>
  <c r="BA3" i="20"/>
  <c r="L3" i="20"/>
  <c r="AB3" i="20"/>
  <c r="BR3" i="20"/>
  <c r="BN3" i="20"/>
  <c r="AP3" i="20"/>
  <c r="C3" i="20"/>
  <c r="K3" i="20"/>
  <c r="AW3" i="20"/>
  <c r="BQ3" i="20"/>
  <c r="AC3" i="20"/>
  <c r="BI3" i="20"/>
  <c r="U3" i="20"/>
  <c r="BP3" i="16"/>
  <c r="AZ3" i="16"/>
  <c r="AB3" i="16"/>
  <c r="K3" i="16"/>
  <c r="BO3" i="16"/>
  <c r="AY3" i="16"/>
  <c r="AA3" i="16"/>
  <c r="J3" i="16"/>
  <c r="CB3" i="16"/>
  <c r="BL3" i="16"/>
  <c r="AU3" i="16"/>
  <c r="X3" i="16"/>
  <c r="F3" i="16"/>
  <c r="CA3" i="16"/>
  <c r="BK3" i="16"/>
  <c r="AS3" i="16"/>
  <c r="W3" i="16"/>
  <c r="E3" i="16"/>
  <c r="BZ3" i="16"/>
  <c r="BN3" i="16"/>
  <c r="BJ3" i="16"/>
  <c r="AW3" i="16"/>
  <c r="AQ3" i="16"/>
  <c r="Z3" i="16"/>
  <c r="V3" i="16"/>
  <c r="H3" i="16"/>
  <c r="D3" i="16"/>
  <c r="BU3" i="16"/>
  <c r="BE3" i="16"/>
  <c r="AJ3" i="16"/>
  <c r="Q3" i="16"/>
  <c r="BT3" i="16"/>
  <c r="BD3" i="16"/>
  <c r="AH3" i="16"/>
  <c r="O3" i="16"/>
  <c r="BS3" i="16"/>
  <c r="BC3" i="16"/>
  <c r="AG3" i="16"/>
  <c r="N3" i="16"/>
  <c r="BV3" i="16"/>
  <c r="BR3" i="16"/>
  <c r="BF3" i="16"/>
  <c r="BB3" i="16"/>
  <c r="AK3" i="16"/>
  <c r="AE3" i="16"/>
  <c r="R3" i="16"/>
  <c r="M3" i="16"/>
  <c r="BM3" i="16"/>
  <c r="AV3" i="16"/>
  <c r="Y3" i="16"/>
  <c r="G3" i="16"/>
  <c r="BX3" i="16"/>
  <c r="BG3" i="16"/>
  <c r="BQ3" i="16"/>
  <c r="AC3" i="16"/>
  <c r="BH3" i="16"/>
  <c r="AN3" i="16"/>
  <c r="BI3" i="16"/>
  <c r="U3" i="16"/>
  <c r="AO3" i="16"/>
  <c r="S3" i="16"/>
  <c r="BA3" i="16"/>
  <c r="L3" i="16"/>
  <c r="T3" i="16"/>
  <c r="BW3" i="16"/>
  <c r="B3" i="16"/>
  <c r="BY3" i="16"/>
  <c r="AP3" i="16"/>
  <c r="C3" i="16"/>
  <c r="BO3" i="7"/>
  <c r="AY3" i="7"/>
  <c r="AA3" i="7"/>
  <c r="J3" i="7"/>
  <c r="R3" i="7"/>
  <c r="M3" i="7"/>
  <c r="BM3" i="7"/>
  <c r="AV3" i="7"/>
  <c r="Y3" i="7"/>
  <c r="G3" i="7"/>
  <c r="BS3" i="7"/>
  <c r="BC3" i="7"/>
  <c r="AG3" i="7"/>
  <c r="BZ3" i="7"/>
  <c r="BV3" i="7"/>
  <c r="BJ3" i="7"/>
  <c r="BF3" i="7"/>
  <c r="AQ3" i="7"/>
  <c r="AK3" i="7"/>
  <c r="V3" i="7"/>
  <c r="D3" i="7"/>
  <c r="B3" i="7"/>
  <c r="BQ3" i="7"/>
  <c r="BA3" i="7"/>
  <c r="AC3" i="7"/>
  <c r="L3" i="7"/>
  <c r="CB3" i="7"/>
  <c r="BX3" i="7"/>
  <c r="BL3" i="7"/>
  <c r="BH3" i="7"/>
  <c r="AU3" i="7"/>
  <c r="AO3" i="7"/>
  <c r="X3" i="7"/>
  <c r="T3" i="7"/>
  <c r="CA3" i="7"/>
  <c r="BK3" i="7"/>
  <c r="AS3" i="7"/>
  <c r="W3" i="7"/>
  <c r="S3" i="7"/>
  <c r="E3" i="7"/>
  <c r="BR3" i="7"/>
  <c r="BN3" i="7"/>
  <c r="BB3" i="7"/>
  <c r="AW3" i="7"/>
  <c r="AE3" i="7"/>
  <c r="Z3" i="7"/>
  <c r="H3" i="7"/>
  <c r="BY3" i="7"/>
  <c r="BI3" i="7"/>
  <c r="AP3" i="7"/>
  <c r="U3" i="7"/>
  <c r="C3" i="7"/>
  <c r="BT3" i="7"/>
  <c r="BP3" i="7"/>
  <c r="BD3" i="7"/>
  <c r="AZ3" i="7"/>
  <c r="AH3" i="7"/>
  <c r="AB3" i="7"/>
  <c r="O3" i="7"/>
  <c r="K3" i="7"/>
  <c r="BG3" i="7"/>
  <c r="BU3" i="7"/>
  <c r="AN3" i="7"/>
  <c r="N3" i="7"/>
  <c r="BE3" i="7"/>
  <c r="AJ3" i="7"/>
  <c r="F3" i="7"/>
  <c r="BW3" i="7"/>
  <c r="Q3" i="7"/>
  <c r="BW3" i="11"/>
  <c r="BG3" i="11"/>
  <c r="AN3" i="11"/>
  <c r="S3" i="11"/>
  <c r="Z3" i="11"/>
  <c r="H3" i="11"/>
  <c r="BY3" i="11"/>
  <c r="BU3" i="11"/>
  <c r="BA3" i="11"/>
  <c r="AP3" i="11"/>
  <c r="AJ3" i="11"/>
  <c r="U3" i="11"/>
  <c r="L3" i="11"/>
  <c r="CA3" i="11"/>
  <c r="BK3" i="11"/>
  <c r="AS3" i="11"/>
  <c r="W3" i="11"/>
  <c r="E3" i="11"/>
  <c r="BI3" i="11"/>
  <c r="C3" i="11"/>
  <c r="BP3" i="11"/>
  <c r="O3" i="11"/>
  <c r="K3" i="11"/>
  <c r="BS3" i="11"/>
  <c r="BC3" i="11"/>
  <c r="AG3" i="11"/>
  <c r="N3" i="11"/>
  <c r="BZ3" i="11"/>
  <c r="BV3" i="11"/>
  <c r="BN3" i="11"/>
  <c r="BJ3" i="11"/>
  <c r="AW3" i="11"/>
  <c r="AK3" i="11"/>
  <c r="R3" i="11"/>
  <c r="B3" i="11"/>
  <c r="BQ3" i="11"/>
  <c r="BM3" i="11"/>
  <c r="BE3" i="11"/>
  <c r="AV3" i="11"/>
  <c r="AC3" i="11"/>
  <c r="Y3" i="11"/>
  <c r="Q3" i="11"/>
  <c r="G3" i="11"/>
  <c r="CB3" i="11"/>
  <c r="BX3" i="11"/>
  <c r="BH3" i="11"/>
  <c r="AO3" i="11"/>
  <c r="T3" i="11"/>
  <c r="F3" i="11"/>
  <c r="AY3" i="11"/>
  <c r="V3" i="11"/>
  <c r="AB3" i="11"/>
  <c r="X3" i="11"/>
  <c r="AA3" i="11"/>
  <c r="BR3" i="11"/>
  <c r="AE3" i="11"/>
  <c r="BT3" i="11"/>
  <c r="AZ3" i="11"/>
  <c r="AU3" i="11"/>
  <c r="J3" i="11"/>
  <c r="AQ3" i="11"/>
  <c r="D3" i="11"/>
  <c r="BL3" i="11"/>
  <c r="AH3" i="11"/>
  <c r="BO3" i="11"/>
  <c r="BF3" i="11"/>
  <c r="BB3" i="11"/>
  <c r="M3" i="11"/>
  <c r="BD3" i="11"/>
  <c r="BU3" i="5"/>
  <c r="BE3" i="5"/>
  <c r="AJ3" i="5"/>
  <c r="Q3" i="5"/>
  <c r="BP3" i="5"/>
  <c r="AZ3" i="5"/>
  <c r="AB3" i="5"/>
  <c r="K3" i="5"/>
  <c r="CA3" i="5"/>
  <c r="BO3" i="5"/>
  <c r="BK3" i="5"/>
  <c r="AS3" i="5"/>
  <c r="W3" i="5"/>
  <c r="BY3" i="5"/>
  <c r="BI3" i="5"/>
  <c r="AP3" i="5"/>
  <c r="U3" i="5"/>
  <c r="C3" i="5"/>
  <c r="BT3" i="5"/>
  <c r="BD3" i="5"/>
  <c r="AH3" i="5"/>
  <c r="O3" i="5"/>
  <c r="BS3" i="5"/>
  <c r="AY3" i="5"/>
  <c r="AA3" i="5"/>
  <c r="J3" i="5"/>
  <c r="E3" i="5"/>
  <c r="BV3" i="5"/>
  <c r="BF3" i="5"/>
  <c r="AK3" i="5"/>
  <c r="R3" i="5"/>
  <c r="BQ3" i="5"/>
  <c r="BA3" i="5"/>
  <c r="AC3" i="5"/>
  <c r="L3" i="5"/>
  <c r="CB3" i="5"/>
  <c r="BL3" i="5"/>
  <c r="AU3" i="5"/>
  <c r="X3" i="5"/>
  <c r="F3" i="5"/>
  <c r="BG3" i="5"/>
  <c r="AN3" i="5"/>
  <c r="S3" i="5"/>
  <c r="BN3" i="5"/>
  <c r="AW3" i="5"/>
  <c r="Z3" i="5"/>
  <c r="H3" i="5"/>
  <c r="Y3" i="5"/>
  <c r="T3" i="5"/>
  <c r="N3" i="5"/>
  <c r="BJ3" i="5"/>
  <c r="V3" i="5"/>
  <c r="B3" i="5"/>
  <c r="G3" i="5"/>
  <c r="BX3" i="5"/>
  <c r="BB3" i="5"/>
  <c r="M3" i="5"/>
  <c r="BM3" i="5"/>
  <c r="BH3" i="5"/>
  <c r="BW3" i="5"/>
  <c r="BC3" i="5"/>
  <c r="BZ3" i="5"/>
  <c r="AQ3" i="5"/>
  <c r="D3" i="5"/>
  <c r="AV3" i="5"/>
  <c r="AO3" i="5"/>
  <c r="AG3" i="5"/>
  <c r="BR3" i="5"/>
  <c r="AE3" i="5"/>
  <c r="BP3" i="12"/>
  <c r="BD3" i="12"/>
  <c r="AZ3" i="12"/>
  <c r="AB3" i="12"/>
  <c r="O3" i="12"/>
  <c r="K3" i="12"/>
  <c r="BW3" i="12"/>
  <c r="AN3" i="12"/>
  <c r="BY3" i="12"/>
  <c r="BI3" i="12"/>
  <c r="AP3" i="12"/>
  <c r="U3" i="12"/>
  <c r="C3" i="12"/>
  <c r="BT3" i="12"/>
  <c r="AH3" i="12"/>
  <c r="CA3" i="12"/>
  <c r="BO3" i="12"/>
  <c r="BK3" i="12"/>
  <c r="AY3" i="12"/>
  <c r="AS3" i="12"/>
  <c r="AA3" i="12"/>
  <c r="W3" i="12"/>
  <c r="E3" i="12"/>
  <c r="BZ3" i="12"/>
  <c r="BJ3" i="12"/>
  <c r="AQ3" i="12"/>
  <c r="V3" i="12"/>
  <c r="D3" i="12"/>
  <c r="BU3" i="12"/>
  <c r="BQ3" i="12"/>
  <c r="BE3" i="12"/>
  <c r="BA3" i="12"/>
  <c r="AJ3" i="12"/>
  <c r="AC3" i="12"/>
  <c r="Q3" i="12"/>
  <c r="L3" i="12"/>
  <c r="CB3" i="12"/>
  <c r="BL3" i="12"/>
  <c r="X3" i="12"/>
  <c r="BS3" i="12"/>
  <c r="BG3" i="12"/>
  <c r="BC3" i="12"/>
  <c r="AG3" i="12"/>
  <c r="S3" i="12"/>
  <c r="N3" i="12"/>
  <c r="BR3" i="12"/>
  <c r="BB3" i="12"/>
  <c r="AE3" i="12"/>
  <c r="M3" i="12"/>
  <c r="Y3" i="12"/>
  <c r="AU3" i="12"/>
  <c r="AO3" i="12"/>
  <c r="BN3" i="12"/>
  <c r="Z3" i="12"/>
  <c r="B3" i="12"/>
  <c r="G3" i="12"/>
  <c r="BX3" i="12"/>
  <c r="T3" i="12"/>
  <c r="BF3" i="12"/>
  <c r="R3" i="12"/>
  <c r="BM3" i="12"/>
  <c r="BH3" i="12"/>
  <c r="J3" i="12"/>
  <c r="AW3" i="12"/>
  <c r="H3" i="12"/>
  <c r="AV3" i="12"/>
  <c r="F3" i="12"/>
  <c r="BV3" i="12"/>
  <c r="AK3" i="12"/>
  <c r="W31" i="1" l="1"/>
  <c r="W29" i="1"/>
  <c r="BA30" i="1"/>
  <c r="BA29" i="1"/>
  <c r="BA31" i="1"/>
  <c r="BH31" i="1"/>
  <c r="BH29" i="1"/>
  <c r="BH30" i="1"/>
  <c r="AD29" i="1"/>
  <c r="AD31" i="1"/>
  <c r="AD30" i="1"/>
  <c r="BF29" i="1"/>
  <c r="BF31" i="1"/>
  <c r="BF30" i="1"/>
  <c r="CH31" i="1"/>
  <c r="AT30" i="1"/>
  <c r="AQ31" i="1"/>
  <c r="AT29" i="1"/>
  <c r="BW31" i="1"/>
  <c r="AY30" i="1"/>
  <c r="BI31" i="1"/>
  <c r="CF31" i="1"/>
  <c r="Y31" i="1"/>
  <c r="Y30" i="1"/>
  <c r="T31" i="1"/>
  <c r="T30" i="1"/>
  <c r="Q30" i="1"/>
  <c r="CN30" i="1"/>
  <c r="AN31" i="1"/>
  <c r="BB31" i="1"/>
  <c r="BT30" i="1"/>
  <c r="CO30" i="1"/>
  <c r="Q31" i="1"/>
  <c r="AV31" i="1"/>
  <c r="AP30" i="1"/>
  <c r="AE31" i="1"/>
  <c r="AR31" i="1"/>
  <c r="AT31" i="1"/>
  <c r="CJ31" i="1"/>
  <c r="BI30" i="1"/>
  <c r="BB30" i="1"/>
  <c r="CF30" i="1"/>
  <c r="CC30" i="1"/>
  <c r="CN31" i="1"/>
  <c r="AZ29" i="1"/>
  <c r="AV30" i="1"/>
  <c r="BG29" i="1"/>
  <c r="BM29" i="1"/>
  <c r="BY29" i="1"/>
  <c r="R29" i="1"/>
  <c r="V29" i="1"/>
  <c r="CP29" i="1"/>
  <c r="BK29" i="1"/>
  <c r="BU29" i="1"/>
  <c r="AQ29" i="1"/>
  <c r="AV29" i="1"/>
  <c r="AI31" i="1"/>
  <c r="AI30" i="1"/>
  <c r="AC31" i="1"/>
  <c r="AC30" i="1"/>
  <c r="Z30" i="1"/>
  <c r="R30" i="1"/>
  <c r="BN30" i="1"/>
  <c r="AY31" i="1"/>
  <c r="BQ31" i="1"/>
  <c r="BY31" i="1"/>
  <c r="CB30" i="1"/>
  <c r="X30" i="1"/>
  <c r="Z31" i="1"/>
  <c r="R31" i="1"/>
  <c r="BN31" i="1"/>
  <c r="CL30" i="1"/>
  <c r="AA30" i="1"/>
  <c r="AR29" i="1"/>
  <c r="U29" i="1"/>
  <c r="Z29" i="1"/>
  <c r="BC29" i="1"/>
  <c r="AL29" i="1"/>
  <c r="AB29" i="1"/>
  <c r="AE29" i="1"/>
  <c r="CJ29" i="1"/>
  <c r="CC29" i="1"/>
  <c r="BO29" i="1"/>
  <c r="BZ29" i="1"/>
  <c r="AQ30" i="1"/>
  <c r="AM31" i="1"/>
  <c r="AM30" i="1"/>
  <c r="AJ30" i="1"/>
  <c r="AG30" i="1"/>
  <c r="BZ30" i="1"/>
  <c r="BK31" i="1"/>
  <c r="CC31" i="1"/>
  <c r="CD31" i="1"/>
  <c r="CJ30" i="1"/>
  <c r="AH30" i="1"/>
  <c r="AJ31" i="1"/>
  <c r="AG31" i="1"/>
  <c r="BZ31" i="1"/>
  <c r="AA31" i="1"/>
  <c r="BM30" i="1"/>
  <c r="Q29" i="1"/>
  <c r="AI29" i="1"/>
  <c r="AU29" i="1"/>
  <c r="AX29" i="1"/>
  <c r="BE29" i="1"/>
  <c r="CK29" i="1"/>
  <c r="AA29" i="1"/>
  <c r="BX29" i="1"/>
  <c r="BD31" i="1"/>
  <c r="BD30" i="1"/>
  <c r="AX31" i="1"/>
  <c r="AX30" i="1"/>
  <c r="AS30" i="1"/>
  <c r="AO30" i="1"/>
  <c r="CP30" i="1"/>
  <c r="BT31" i="1"/>
  <c r="CO31" i="1"/>
  <c r="U30" i="1"/>
  <c r="V30" i="1"/>
  <c r="BC30" i="1"/>
  <c r="AS31" i="1"/>
  <c r="AO31" i="1"/>
  <c r="CP31" i="1"/>
  <c r="BM31" i="1"/>
  <c r="CK30" i="1"/>
  <c r="CN29" i="1"/>
  <c r="T29" i="1"/>
  <c r="CG29" i="1"/>
  <c r="BD29" i="1"/>
  <c r="BQ29" i="1"/>
  <c r="BS29" i="1"/>
  <c r="BT29" i="1"/>
  <c r="Y29" i="1"/>
  <c r="AY29" i="1"/>
  <c r="CE29" i="1"/>
  <c r="BO31" i="1"/>
  <c r="BO30" i="1"/>
  <c r="BJ31" i="1"/>
  <c r="BJ30" i="1"/>
  <c r="BE30" i="1"/>
  <c r="BG30" i="1"/>
  <c r="AU30" i="1"/>
  <c r="CB31" i="1"/>
  <c r="X31" i="1"/>
  <c r="AF30" i="1"/>
  <c r="AK30" i="1"/>
  <c r="BV30" i="1"/>
  <c r="BE31" i="1"/>
  <c r="BG31" i="1"/>
  <c r="AU31" i="1"/>
  <c r="CK31" i="1"/>
  <c r="S30" i="1"/>
  <c r="BL30" i="1"/>
  <c r="AF29" i="1"/>
  <c r="CO29" i="1"/>
  <c r="AM29" i="1"/>
  <c r="BP29" i="1"/>
  <c r="BJ29" i="1"/>
  <c r="AC29" i="1"/>
  <c r="BW29" i="1"/>
  <c r="CF29" i="1"/>
  <c r="BI29" i="1"/>
  <c r="CB29" i="1"/>
  <c r="AS29" i="1"/>
  <c r="BW30" i="1"/>
  <c r="BS31" i="1"/>
  <c r="BS30" i="1"/>
  <c r="BP30" i="1"/>
  <c r="BU30" i="1"/>
  <c r="AL30" i="1"/>
  <c r="AH31" i="1"/>
  <c r="AN30" i="1"/>
  <c r="CH30" i="1"/>
  <c r="BP31" i="1"/>
  <c r="BU31" i="1"/>
  <c r="AL31" i="1"/>
  <c r="S31" i="1"/>
  <c r="BL31" i="1"/>
  <c r="AW31" i="1"/>
  <c r="AG29" i="1"/>
  <c r="CH29" i="1"/>
  <c r="CA29" i="1"/>
  <c r="BN29" i="1"/>
  <c r="CI29" i="1"/>
  <c r="X29" i="1"/>
  <c r="AH29" i="1"/>
  <c r="AN29" i="1"/>
  <c r="BV29" i="1"/>
  <c r="CE31" i="1"/>
  <c r="CE30" i="1"/>
  <c r="CA31" i="1"/>
  <c r="CA30" i="1"/>
  <c r="BX30" i="1"/>
  <c r="CG30" i="1"/>
  <c r="U31" i="1"/>
  <c r="V31" i="1"/>
  <c r="BC31" i="1"/>
  <c r="BQ30" i="1"/>
  <c r="BY30" i="1"/>
  <c r="BX31" i="1"/>
  <c r="CG31" i="1"/>
  <c r="AP31" i="1"/>
  <c r="BR30" i="1"/>
  <c r="BL29" i="1"/>
  <c r="AW30" i="1"/>
  <c r="AZ30" i="1"/>
  <c r="AP29" i="1"/>
  <c r="BB29" i="1"/>
  <c r="BR29" i="1"/>
  <c r="AJ29" i="1"/>
  <c r="CL29" i="1"/>
  <c r="CM29" i="1"/>
  <c r="AO29" i="1"/>
  <c r="CD29" i="1"/>
  <c r="S29" i="1"/>
  <c r="AK29" i="1"/>
  <c r="CM31" i="1"/>
  <c r="CM30" i="1"/>
  <c r="CI31" i="1"/>
  <c r="CI30" i="1"/>
  <c r="AB30" i="1"/>
  <c r="AF31" i="1"/>
  <c r="AK31" i="1"/>
  <c r="BV31" i="1"/>
  <c r="BK30" i="1"/>
  <c r="CD30" i="1"/>
  <c r="AB31" i="1"/>
  <c r="CL31" i="1"/>
  <c r="BR31" i="1"/>
  <c r="AE30" i="1"/>
  <c r="AW29" i="1"/>
  <c r="AZ31" i="1"/>
  <c r="AR30" i="1"/>
  <c r="CC5" i="22"/>
  <c r="CC4" i="11"/>
  <c r="CC5" i="7"/>
  <c r="CC5" i="4"/>
  <c r="CC4" i="15"/>
  <c r="CC5" i="15"/>
  <c r="CC4" i="19"/>
  <c r="CC4" i="5"/>
  <c r="CC5" i="21"/>
  <c r="CC5" i="9"/>
  <c r="CC4" i="7"/>
  <c r="CC4" i="4"/>
  <c r="CC5" i="14"/>
  <c r="CC5" i="18"/>
  <c r="CC5" i="19"/>
  <c r="CC4" i="23"/>
  <c r="CC5" i="5"/>
  <c r="CC4" i="20"/>
  <c r="CC4" i="21"/>
  <c r="CC4" i="12"/>
  <c r="CC5" i="11"/>
  <c r="CC4" i="16"/>
  <c r="CC4" i="8"/>
  <c r="CC5" i="13"/>
  <c r="CC4" i="13"/>
  <c r="CC4" i="14"/>
  <c r="CC5" i="20"/>
  <c r="CC4" i="9"/>
  <c r="CC4" i="22"/>
  <c r="CC5" i="12"/>
  <c r="CC5" i="16"/>
  <c r="CC5" i="8"/>
  <c r="CC4" i="17"/>
  <c r="CC5" i="17"/>
  <c r="CC4" i="18"/>
  <c r="CC5" i="23"/>
  <c r="CC3" i="12"/>
  <c r="CC3" i="7"/>
  <c r="CC3" i="20"/>
  <c r="CC3" i="17"/>
  <c r="CC3" i="8"/>
  <c r="CC3" i="11"/>
  <c r="CC3" i="21"/>
  <c r="CC3" i="16"/>
  <c r="CC3" i="4"/>
  <c r="CC3" i="9"/>
  <c r="CC3" i="18"/>
  <c r="CC3" i="22"/>
  <c r="CC3" i="5"/>
  <c r="CC3" i="13"/>
  <c r="CC3" i="14"/>
  <c r="CC3" i="15"/>
  <c r="CC3" i="19"/>
  <c r="CC3" i="23"/>
  <c r="B2" i="2" l="1"/>
  <c r="B4" i="2" s="1"/>
  <c r="P30" i="1" s="1"/>
  <c r="J3" i="1"/>
  <c r="J27" i="1" s="1"/>
  <c r="K3" i="1" l="1"/>
  <c r="B5" i="2"/>
  <c r="P31" i="1" s="1"/>
  <c r="CC4" i="2"/>
  <c r="CQ30" i="1"/>
  <c r="CC2" i="2"/>
  <c r="L3" i="1"/>
  <c r="B3" i="2"/>
  <c r="P29" i="1" s="1"/>
  <c r="N3" i="1"/>
  <c r="CQ31" i="1" l="1"/>
  <c r="CC5" i="2"/>
  <c r="M3" i="1"/>
  <c r="O3" i="1"/>
  <c r="CQ29" i="1"/>
  <c r="CC3" i="2"/>
</calcChain>
</file>

<file path=xl/sharedStrings.xml><?xml version="1.0" encoding="utf-8"?>
<sst xmlns="http://schemas.openxmlformats.org/spreadsheetml/2006/main" count="373" uniqueCount="194">
  <si>
    <t>EXPTE PE</t>
  </si>
  <si>
    <t>PARQUE</t>
  </si>
  <si>
    <t>PICO GALLO</t>
  </si>
  <si>
    <t>TARABILLA COMÚN</t>
  </si>
  <si>
    <t>INICIO PERIODO</t>
  </si>
  <si>
    <t>FIN PERIODO</t>
  </si>
  <si>
    <t>BUITRE LEONADO</t>
  </si>
  <si>
    <t>BOBIA-S.ISIDRO</t>
  </si>
  <si>
    <t>GRALLAS</t>
  </si>
  <si>
    <t>LAGOS</t>
  </si>
  <si>
    <t>CUESTA</t>
  </si>
  <si>
    <t>ACEBO</t>
  </si>
  <si>
    <t>BODENAYA</t>
  </si>
  <si>
    <t>CANDAL</t>
  </si>
  <si>
    <t>CARONDIO</t>
  </si>
  <si>
    <t>CURISCAO</t>
  </si>
  <si>
    <t>BAOS-PUMAR</t>
  </si>
  <si>
    <t>SEGREDAL</t>
  </si>
  <si>
    <t>PENOUTA</t>
  </si>
  <si>
    <t>BELMONTE</t>
  </si>
  <si>
    <t>ABARA</t>
  </si>
  <si>
    <t>SIERRA TINEO</t>
  </si>
  <si>
    <t>XUNQUEIRA</t>
  </si>
  <si>
    <t>PEÑA CUERVO</t>
  </si>
  <si>
    <t>VILLANUEVA</t>
  </si>
  <si>
    <t>EMPLAZAMIENTO</t>
  </si>
  <si>
    <t>TITULAR</t>
  </si>
  <si>
    <t>POTENCIA (MW)</t>
  </si>
  <si>
    <t>Nº AEROGENERADORES</t>
  </si>
  <si>
    <t>TINEO</t>
  </si>
  <si>
    <t>VILLANUEVA DE OSCOS E ILLANO</t>
  </si>
  <si>
    <t>PARQUE EÓLICO DE LA BOBIA Y SAN ISIDRO, S.L.</t>
  </si>
  <si>
    <t>VILLANUEVA DE OSCOS</t>
  </si>
  <si>
    <t>PARQUE EÓLICO DE ABARA, S.L.</t>
  </si>
  <si>
    <t>ALLANDE</t>
  </si>
  <si>
    <t>EDP RENOVABLES ESPAÑA, S.L.U.</t>
  </si>
  <si>
    <t>GRANDAS DE SALIME</t>
  </si>
  <si>
    <t>SALAS</t>
  </si>
  <si>
    <t>BOAL Y CASTROPOL</t>
  </si>
  <si>
    <t>PRODUCCIONES ENERGETICAS ASTURIANAS, S.L.</t>
  </si>
  <si>
    <t>ALLANDE Y VILLAYÓN</t>
  </si>
  <si>
    <t>SALAS Y VALDÉS</t>
  </si>
  <si>
    <t>SALAS, VALDÉS Y CUDILLERO</t>
  </si>
  <si>
    <t>VILLAYÓN</t>
  </si>
  <si>
    <t>CANTABER GENERACIÓN EÓLICA, S.L.</t>
  </si>
  <si>
    <t>BOAL</t>
  </si>
  <si>
    <t>ELECTRA NORTE PENOUTA, S.L.U.</t>
  </si>
  <si>
    <t>BELMONTE DE MIRANDA</t>
  </si>
  <si>
    <t>PARQUE EÓLICO BELMONTE, S.A.</t>
  </si>
  <si>
    <t>EL FRANCO Y COAÑA</t>
  </si>
  <si>
    <t>SAN TIRSO DE ABRES</t>
  </si>
  <si>
    <t>XUNQUEIRA EÓLICA, S.L.</t>
  </si>
  <si>
    <t>LAS REGUERAS</t>
  </si>
  <si>
    <t>PARQUE EÓLICO LAS REGUERAS S.L.U.</t>
  </si>
  <si>
    <t>CEÓLICA HISPANIA, S.L.</t>
  </si>
  <si>
    <t>AÑOS OPERACIÓN</t>
  </si>
  <si>
    <t>PE-1</t>
  </si>
  <si>
    <t>CERNÍCALO VULGAR (COMÚN)</t>
  </si>
  <si>
    <t>REYEZUELO LISTADO</t>
  </si>
  <si>
    <t>MIRLO COMÚN</t>
  </si>
  <si>
    <t>SAPO COMÚN</t>
  </si>
  <si>
    <t>ÁGUILA CULEBRERA</t>
  </si>
  <si>
    <t>MUSARAÑA</t>
  </si>
  <si>
    <t>AVIÓN COMÚN</t>
  </si>
  <si>
    <t>YEGUA</t>
  </si>
  <si>
    <t>CULEBRA DE COLLAR</t>
  </si>
  <si>
    <t>RANA BERMEJA</t>
  </si>
  <si>
    <t>ACENTOR COMÚN</t>
  </si>
  <si>
    <t>MOSQUITERO IBÉRICO</t>
  </si>
  <si>
    <t>PETIRROJO EUROPEO</t>
  </si>
  <si>
    <t>REYEZUELO SENCILLO</t>
  </si>
  <si>
    <t>PAPAMOSCAS CERROJILLO</t>
  </si>
  <si>
    <t>BISBITA ALPINO</t>
  </si>
  <si>
    <t>BUSARDO RATONERO COMÚN</t>
  </si>
  <si>
    <t>ÁGUILA REAL</t>
  </si>
  <si>
    <t>VENCEJO COMÚN</t>
  </si>
  <si>
    <t>PERDIZ ROJA</t>
  </si>
  <si>
    <t>AGUILUCHO CENIZO</t>
  </si>
  <si>
    <t>ALONDRA COMÚN</t>
  </si>
  <si>
    <t>PALOMA TORCAZ</t>
  </si>
  <si>
    <t>PIQUITUERTO COMÚN</t>
  </si>
  <si>
    <t>BUSCARLA PINTOJA</t>
  </si>
  <si>
    <t>CURRUCA RABILARGA</t>
  </si>
  <si>
    <t>ESTORNINO PINTO</t>
  </si>
  <si>
    <t>ZORZAL ALIRROJO</t>
  </si>
  <si>
    <t>ZORZAL CHARLO</t>
  </si>
  <si>
    <t>NÓCTULO GIGANTE</t>
  </si>
  <si>
    <t>MURCIÉLAGO ENANO (COMÚN)</t>
  </si>
  <si>
    <t>BUITRE NEGRO</t>
  </si>
  <si>
    <t>AVIÓN ROQUERO</t>
  </si>
  <si>
    <t>GAVIOTA REIDORA</t>
  </si>
  <si>
    <t>PINZÓN VULGAR</t>
  </si>
  <si>
    <t>MILANO REAL</t>
  </si>
  <si>
    <t>CHORLITO DORADO</t>
  </si>
  <si>
    <t>CHOCHA PERDIZ</t>
  </si>
  <si>
    <t>ZORZAL COMÚN</t>
  </si>
  <si>
    <t>CUCO</t>
  </si>
  <si>
    <t>ALCOTÁN COMÚN</t>
  </si>
  <si>
    <t>CERNÍCALO PRIMILLA</t>
  </si>
  <si>
    <t>CHOCHÍN COMÚN</t>
  </si>
  <si>
    <t>CURRUCA MOSQUITERA</t>
  </si>
  <si>
    <t>GARZA REAL EUROPEA</t>
  </si>
  <si>
    <t>CODORNIZ COMÚN</t>
  </si>
  <si>
    <t>ARRENDAJO COMÚN</t>
  </si>
  <si>
    <t>NO IDENTIFICADO</t>
  </si>
  <si>
    <t>CORNEJA</t>
  </si>
  <si>
    <t xml:space="preserve">OSO PARDO </t>
  </si>
  <si>
    <t>UROGALLO CANTÁBRICO</t>
  </si>
  <si>
    <t>OSTRERO EUROASIÁTICO</t>
  </si>
  <si>
    <t>PICO MEDIANO</t>
  </si>
  <si>
    <t>MURCIÉLAGO RATONERO GRANDE</t>
  </si>
  <si>
    <t>MURCIÉLAGO RATONERO MEDIANO</t>
  </si>
  <si>
    <t>ZARAPITO REAL</t>
  </si>
  <si>
    <t>RANA DE SAN ANTÓN</t>
  </si>
  <si>
    <t>RANA COMÚN</t>
  </si>
  <si>
    <t>PAIÑO EUROPEO</t>
  </si>
  <si>
    <t>CORMORÁN MOÑUDO</t>
  </si>
  <si>
    <t>AVIÓN ZAPADOR</t>
  </si>
  <si>
    <t>ALIMOCHE</t>
  </si>
  <si>
    <t>HALCÓN PEREGRINO</t>
  </si>
  <si>
    <t>AZOR COMÚN</t>
  </si>
  <si>
    <t>MURCIÉLAGO DE CUEVA</t>
  </si>
  <si>
    <t>MURCIÉLAGO DE GEOFFROY</t>
  </si>
  <si>
    <t>NUTRIA</t>
  </si>
  <si>
    <t>TOTAL PARQUES</t>
  </si>
  <si>
    <t>-</t>
  </si>
  <si>
    <t>TOTAL</t>
  </si>
  <si>
    <t>PROMEDIO SINIESTROS/(AERO*AÑO)</t>
  </si>
  <si>
    <t>PROMEDIO SINIESTROS/(MW*AÑO)</t>
  </si>
  <si>
    <t>PROMEDIO SINIESTROS/AÑO</t>
  </si>
  <si>
    <t>PE-2</t>
  </si>
  <si>
    <t>PE-3</t>
  </si>
  <si>
    <t>PE-81</t>
  </si>
  <si>
    <t>PE-68</t>
  </si>
  <si>
    <t>PE-57</t>
  </si>
  <si>
    <t>PE-49</t>
  </si>
  <si>
    <t>PE-33</t>
  </si>
  <si>
    <t>PE-30</t>
  </si>
  <si>
    <t>PE-29</t>
  </si>
  <si>
    <t>PE-28</t>
  </si>
  <si>
    <t>PE-27</t>
  </si>
  <si>
    <t>PE-26</t>
  </si>
  <si>
    <t>PE-25</t>
  </si>
  <si>
    <t>PE-8</t>
  </si>
  <si>
    <t>PE-7</t>
  </si>
  <si>
    <t>PE-6</t>
  </si>
  <si>
    <t>PE-5</t>
  </si>
  <si>
    <t>PE-39</t>
  </si>
  <si>
    <t>TOTAL SINIESTROS DETECTADOS</t>
  </si>
  <si>
    <r>
      <t xml:space="preserve">TOTAL SINIESTROS </t>
    </r>
    <r>
      <rPr>
        <b/>
        <sz val="11"/>
        <color theme="1"/>
        <rFont val="Calibri"/>
        <family val="2"/>
        <scheme val="minor"/>
      </rPr>
      <t>DETECTADOS</t>
    </r>
  </si>
  <si>
    <t xml:space="preserve">Según algunos estudios, en España variaría entre 1,2 en Oíz (Vizkaya; Unamuno et al., 2005) y 64,26 en el PE El Perdón (Navarra; Lekuona, 2001) (Atienza et al., 2008). </t>
  </si>
  <si>
    <t>Según datos de la National Wind Coordinating Collaborative, la tasa de mortalidad de aves por aerogenerador y año estaría entre 0,63 y 10 aves en Estados Unidos (NWCC, 2004).</t>
  </si>
  <si>
    <t>Notas:</t>
  </si>
  <si>
    <t>MURCIÉLAGO MONTAÑERO</t>
  </si>
  <si>
    <t>ESTORNINO NEGRO</t>
  </si>
  <si>
    <t>PROMEDIO SINIESTROS/AERO</t>
  </si>
  <si>
    <t>PROMEDIO SINIESTROS/MW</t>
  </si>
  <si>
    <r>
      <t>Del resto de especies siniestradas detectadas, la que registra mayor número es el buitre leonado. En relación con la misma, desde la puesta en operación del primero de los parques eólicos en Asturias, en noviembre de 2001, y según el estudio “El buitre leonado en España. Población reproductora en 2018 y método de censo” (realizado y publicado por SEO/BirdLife con la colaboración, entre otros, del Gobierno del Principado de Asturias y disponible en https://seo.org/boletin/seguimiento/censos/50%20buitre%20leonado), el número de parejas de dicha especie en Asturias habría crecido desde las 82 en 1997 (González-Quirós et al., 1998) hasta una estimación "</t>
    </r>
    <r>
      <rPr>
        <i/>
        <sz val="11"/>
        <color theme="1"/>
        <rFont val="Calibri"/>
        <family val="2"/>
        <scheme val="minor"/>
      </rPr>
      <t>al menos de 235</t>
    </r>
    <r>
      <rPr>
        <sz val="11"/>
        <color theme="1"/>
        <rFont val="Calibri"/>
        <family val="2"/>
        <scheme val="minor"/>
      </rPr>
      <t xml:space="preserve">" en 2018 (+186,59%), lo que correspondería a un crecimiento en el número de individuos de 490 aproximadamente (considerando la existencia de entre 3,1 y 3,3 individuos por pareja según la referencia -(SEO, 1981; Arroyo et al., 1990; Del Moral y Martí, 2000; Del Moral, 2009),-incluida en el citado estudio). </t>
    </r>
  </si>
  <si>
    <t>PANONDRES</t>
  </si>
  <si>
    <t>CORDEL Y VIDURAL</t>
  </si>
  <si>
    <t>CAPIECHAMARTÍN</t>
  </si>
  <si>
    <t>PARQUE EÓLICO PANONDRES, S.L.U.</t>
  </si>
  <si>
    <t>VALDÉS y VILLAYÓN</t>
  </si>
  <si>
    <t>PARQUE EÓLICO CORDEL-VIDURAL, S.L.</t>
  </si>
  <si>
    <t>NAVIA, VALDÉS Y VILLAYÓN</t>
  </si>
  <si>
    <t>VERDIGUEIRO</t>
  </si>
  <si>
    <t>PARQUE EÓLICO VERDIGUEIRO, SL</t>
  </si>
  <si>
    <t>VILLAYÓN Y TINEO</t>
  </si>
  <si>
    <t>PARQUE EÓLICO CAPIECHAMARTIN, S.L.</t>
  </si>
  <si>
    <t>TINEO Y VALDÉS</t>
  </si>
  <si>
    <t>GAVILÁN COMÚN</t>
  </si>
  <si>
    <t>PE-120</t>
  </si>
  <si>
    <t>PE-24</t>
  </si>
  <si>
    <t>PE-34</t>
  </si>
  <si>
    <t>PE-45</t>
  </si>
  <si>
    <t>CUERVO COMÚN</t>
  </si>
  <si>
    <t>BUSECO</t>
  </si>
  <si>
    <t>PARQUE EOLICO BUSECO, S.L.</t>
  </si>
  <si>
    <t>TINEO, VALDÉS Y VILLAYÓN</t>
  </si>
  <si>
    <t>PE-46</t>
  </si>
  <si>
    <t>CURRUCA CAPIROTADA</t>
  </si>
  <si>
    <t>MOSQUITERO COMÚN</t>
  </si>
  <si>
    <t>BISBITA PRATENSE</t>
  </si>
  <si>
    <t>MURCIÉLAGO DE BORDE CLARO</t>
  </si>
  <si>
    <r>
      <t>Los parques eólicos situados en Asturias suministran energía eléctrica equivalente al consumo medio de más de 400.390 hogares y evitan cada año la emisión de más de 1,51 millones de toneladas de CO</t>
    </r>
    <r>
      <rPr>
        <vertAlign val="subscript"/>
        <sz val="11"/>
        <color theme="1"/>
        <rFont val="Calibri"/>
        <family val="2"/>
        <scheme val="minor"/>
      </rPr>
      <t>2</t>
    </r>
    <r>
      <rPr>
        <sz val="11"/>
        <color theme="1"/>
        <rFont val="Calibri"/>
        <family val="2"/>
        <scheme val="minor"/>
      </rPr>
      <t xml:space="preserve"> respecto de las centrales de carbón a las que han sustituido en Asturias (considerando un valor conservador de operación de 2.000 heq al año para cada parque).</t>
    </r>
  </si>
  <si>
    <t>DETECCIÓN ESPERADA DE SINIESTROS/AÑO POR ESPECIE PARA EL CONJUNTO ACTUAL DE PARQUES Y SEGÚN LOS DATOS HISTÓRICOS RECOGIDOS HASTA DICIEMBRE DEL AÑO 2023</t>
  </si>
  <si>
    <t>PROMEDIO SINIESTROS/(AERO*AÑO) POR ESPECIE PARA EL CONJUNTO ACTUAL DE PARQUES Y SEGÚN LOS DATOS HISTÓRICOS RECOGIDOS HASTA DICIEMBRE DEL AÑO 2023</t>
  </si>
  <si>
    <t>PROMEDIO SINIESTROS/(MW*AÑO) POR ESPECIE PARA EL CONJUNTO ACTUAL DE PARQUES Y SEGÚN LOS DATOS HISTÓRICOS RECOGIDOS HASTA DICIEMBRE DEL AÑO 2023</t>
  </si>
  <si>
    <t>En estos primeros 22 años de parques eólicos en Asturias, se han detectado dos siniestros de individuos pertenencientes a especies incluidas en el Catálogo Regional de Especies Amenazadas de la Fauna Vertebrada de Asturias (columnas de especies coloreadas). En concreto se trata de un águila real en el año 2014 y un alimoche en 2022.</t>
  </si>
  <si>
    <t>GREEN POWER WIND SPAIN 1, S.L.U.</t>
  </si>
  <si>
    <t>GAVIOTA PATIAMARILLA</t>
  </si>
  <si>
    <t>ALONDRA TOTOVÍA</t>
  </si>
  <si>
    <r>
      <t xml:space="preserve">En este contexto, el valor de siniestralidad </t>
    </r>
    <r>
      <rPr>
        <b/>
        <sz val="11"/>
        <color theme="1"/>
        <rFont val="Calibri"/>
        <family val="2"/>
        <scheme val="minor"/>
      </rPr>
      <t>detectado</t>
    </r>
    <r>
      <rPr>
        <sz val="11"/>
        <color theme="1"/>
        <rFont val="Calibri"/>
        <family val="2"/>
        <scheme val="minor"/>
      </rPr>
      <t xml:space="preserve"> en cada uno de los parques en operación en Asturias durante al menos un año completo (con un máximo de 1,4 en el PE-46) puede calificarse como bajo.</t>
    </r>
  </si>
  <si>
    <r>
      <t xml:space="preserve">En cuanto al valor de la siniestralidad </t>
    </r>
    <r>
      <rPr>
        <b/>
        <sz val="11"/>
        <rFont val="Calibri"/>
        <family val="2"/>
        <scheme val="minor"/>
      </rPr>
      <t>estimada</t>
    </r>
    <r>
      <rPr>
        <sz val="11"/>
        <rFont val="Calibri"/>
        <family val="2"/>
        <scheme val="minor"/>
      </rPr>
      <t>; para ese mismo parque de máximo valor medio detectado (PE-46), la estima realizada para 2023 por la consultora ambiental es de 8,64 siniestros por aerogenerador y año. Esto también muestra un valor de siniestros bajo dentro del rango descrito para España.</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</si>
</sst>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vertAlign val="subscript"/>
      <sz val="11"/>
      <color theme="1"/>
      <name val="Calibri"/>
      <family val="2"/>
      <scheme val="minor"/>
    </font>
    <font>
      <b/>
      <u/>
      <sz val="11"/>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E7EFC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double">
        <color indexed="64"/>
      </right>
      <top style="thin">
        <color indexed="64"/>
      </top>
      <bottom/>
      <diagonal/>
    </border>
  </borders>
  <cellStyleXfs count="1">
    <xf numFmtId="0" fontId="0" fillId="0" borderId="0"/>
  </cellStyleXfs>
  <cellXfs count="77">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0" fontId="0" fillId="0" borderId="1" xfId="0" applyBorder="1" applyAlignment="1">
      <alignment vertical="center"/>
    </xf>
    <xf numFmtId="2" fontId="0" fillId="0" borderId="1" xfId="0" applyNumberFormat="1" applyBorder="1"/>
    <xf numFmtId="2" fontId="0" fillId="0" borderId="0" xfId="0" applyNumberFormat="1"/>
    <xf numFmtId="0" fontId="0" fillId="0" borderId="1" xfId="0" applyFill="1" applyBorder="1" applyAlignment="1">
      <alignment vertical="center"/>
    </xf>
    <xf numFmtId="0" fontId="1" fillId="0" borderId="1" xfId="0" applyFont="1" applyBorder="1"/>
    <xf numFmtId="0" fontId="0" fillId="2" borderId="1" xfId="0" applyFill="1" applyBorder="1" applyAlignment="1">
      <alignment horizontal="center" vertical="center" wrapText="1"/>
    </xf>
    <xf numFmtId="0" fontId="0" fillId="2" borderId="1" xfId="0" applyFill="1" applyBorder="1" applyAlignment="1">
      <alignment vertical="center"/>
    </xf>
    <xf numFmtId="0" fontId="0" fillId="3" borderId="1" xfId="0" applyFill="1" applyBorder="1" applyAlignment="1">
      <alignment horizontal="center" vertical="center" wrapText="1"/>
    </xf>
    <xf numFmtId="0" fontId="0" fillId="3" borderId="1" xfId="0" applyFill="1" applyBorder="1" applyAlignment="1">
      <alignment vertical="center"/>
    </xf>
    <xf numFmtId="0" fontId="1" fillId="3" borderId="1" xfId="0" applyFont="1" applyFill="1" applyBorder="1"/>
    <xf numFmtId="0" fontId="0" fillId="4" borderId="1" xfId="0" applyFill="1" applyBorder="1" applyAlignment="1">
      <alignment horizontal="center" vertical="center" wrapText="1"/>
    </xf>
    <xf numFmtId="0" fontId="0" fillId="4" borderId="1" xfId="0" applyFill="1" applyBorder="1" applyAlignment="1">
      <alignment vertical="center"/>
    </xf>
    <xf numFmtId="0" fontId="0" fillId="5" borderId="1" xfId="0" applyFill="1" applyBorder="1" applyAlignment="1">
      <alignment horizontal="center" vertical="center" wrapText="1"/>
    </xf>
    <xf numFmtId="0" fontId="0" fillId="5" borderId="1" xfId="0" applyFill="1" applyBorder="1" applyAlignment="1">
      <alignment vertical="center"/>
    </xf>
    <xf numFmtId="0" fontId="1" fillId="5" borderId="1" xfId="0" applyFont="1" applyFill="1" applyBorder="1"/>
    <xf numFmtId="0" fontId="0" fillId="6" borderId="1" xfId="0" applyFill="1" applyBorder="1" applyAlignment="1">
      <alignment vertical="center"/>
    </xf>
    <xf numFmtId="0" fontId="0" fillId="6" borderId="1" xfId="0" applyFill="1" applyBorder="1" applyAlignment="1">
      <alignment horizontal="center" vertical="center" wrapText="1"/>
    </xf>
    <xf numFmtId="2" fontId="0" fillId="6" borderId="1" xfId="0" applyNumberFormat="1" applyFill="1" applyBorder="1" applyAlignment="1">
      <alignment vertical="center"/>
    </xf>
    <xf numFmtId="0" fontId="0" fillId="6" borderId="3" xfId="0" applyFill="1" applyBorder="1" applyAlignment="1">
      <alignment vertical="center"/>
    </xf>
    <xf numFmtId="2" fontId="0" fillId="6" borderId="3" xfId="0" applyNumberFormat="1" applyFill="1" applyBorder="1" applyAlignment="1">
      <alignment vertical="center"/>
    </xf>
    <xf numFmtId="0" fontId="0" fillId="7" borderId="1" xfId="0" applyFill="1" applyBorder="1" applyAlignment="1">
      <alignment horizontal="center" vertical="center" wrapText="1"/>
    </xf>
    <xf numFmtId="0" fontId="0" fillId="7" borderId="1" xfId="0" applyFill="1" applyBorder="1" applyAlignment="1">
      <alignment vertical="center"/>
    </xf>
    <xf numFmtId="0" fontId="0" fillId="7" borderId="1" xfId="0" applyFill="1" applyBorder="1" applyAlignment="1">
      <alignment vertical="center" wrapText="1"/>
    </xf>
    <xf numFmtId="14" fontId="0" fillId="7" borderId="1" xfId="0" applyNumberFormat="1" applyFill="1" applyBorder="1" applyAlignment="1">
      <alignment vertical="center"/>
    </xf>
    <xf numFmtId="2" fontId="0" fillId="7" borderId="1" xfId="0" applyNumberFormat="1" applyFill="1" applyBorder="1" applyAlignment="1">
      <alignment vertical="center"/>
    </xf>
    <xf numFmtId="2" fontId="0" fillId="7" borderId="3" xfId="0" applyNumberFormat="1" applyFill="1" applyBorder="1" applyAlignment="1">
      <alignment vertical="center"/>
    </xf>
    <xf numFmtId="0" fontId="1" fillId="0" borderId="4" xfId="0" applyFont="1" applyBorder="1"/>
    <xf numFmtId="0" fontId="0" fillId="0" borderId="1" xfId="0" applyBorder="1" applyAlignment="1">
      <alignment horizontal="left" vertical="center" wrapText="1"/>
    </xf>
    <xf numFmtId="0" fontId="0" fillId="8" borderId="2" xfId="0" applyFill="1" applyBorder="1" applyAlignment="1">
      <alignment vertical="center" wrapText="1"/>
    </xf>
    <xf numFmtId="0" fontId="0" fillId="8" borderId="1" xfId="0" applyFill="1" applyBorder="1" applyAlignment="1">
      <alignment horizontal="center" vertical="center" wrapText="1"/>
    </xf>
    <xf numFmtId="14" fontId="0" fillId="8" borderId="1" xfId="0" applyNumberFormat="1" applyFill="1" applyBorder="1" applyAlignment="1">
      <alignment horizontal="center" vertical="center"/>
    </xf>
    <xf numFmtId="2" fontId="0" fillId="8" borderId="1" xfId="0" applyNumberFormat="1" applyFill="1" applyBorder="1" applyAlignment="1">
      <alignment horizontal="center" vertical="center"/>
    </xf>
    <xf numFmtId="2" fontId="0" fillId="6" borderId="2" xfId="0" applyNumberFormat="1" applyFill="1" applyBorder="1" applyAlignment="1">
      <alignment vertical="center"/>
    </xf>
    <xf numFmtId="2" fontId="0" fillId="6" borderId="8" xfId="0" applyNumberFormat="1" applyFill="1" applyBorder="1" applyAlignment="1">
      <alignment vertical="center"/>
    </xf>
    <xf numFmtId="0" fontId="0" fillId="0" borderId="7" xfId="0" applyBorder="1" applyAlignment="1">
      <alignment horizontal="center" vertical="center" wrapText="1"/>
    </xf>
    <xf numFmtId="0" fontId="0" fillId="0" borderId="7" xfId="0" applyBorder="1" applyAlignment="1">
      <alignment vertical="center"/>
    </xf>
    <xf numFmtId="0" fontId="1" fillId="0" borderId="7" xfId="0" applyFont="1" applyBorder="1"/>
    <xf numFmtId="2" fontId="4" fillId="9" borderId="1" xfId="0" applyNumberFormat="1" applyFont="1" applyFill="1" applyBorder="1" applyAlignment="1">
      <alignment vertical="center"/>
    </xf>
    <xf numFmtId="1" fontId="4" fillId="9" borderId="1" xfId="0" applyNumberFormat="1" applyFont="1" applyFill="1" applyBorder="1" applyAlignment="1">
      <alignment vertical="center"/>
    </xf>
    <xf numFmtId="1" fontId="4" fillId="9" borderId="1" xfId="0" applyNumberFormat="1" applyFont="1" applyFill="1" applyBorder="1" applyAlignment="1">
      <alignment horizontal="center" vertical="center"/>
    </xf>
    <xf numFmtId="0" fontId="1" fillId="9" borderId="1" xfId="0" applyFont="1" applyFill="1" applyBorder="1" applyAlignment="1">
      <alignment vertical="center" wrapText="1"/>
    </xf>
    <xf numFmtId="2" fontId="0" fillId="8" borderId="2" xfId="0" applyNumberFormat="1" applyFont="1" applyFill="1" applyBorder="1" applyAlignment="1">
      <alignment horizontal="left" vertical="center" wrapText="1"/>
    </xf>
    <xf numFmtId="2" fontId="0" fillId="6" borderId="1" xfId="0" applyNumberFormat="1" applyFill="1" applyBorder="1"/>
    <xf numFmtId="0" fontId="1" fillId="0" borderId="0" xfId="0" applyFont="1" applyFill="1" applyBorder="1" applyAlignment="1">
      <alignment vertical="center" wrapText="1"/>
    </xf>
    <xf numFmtId="2" fontId="4" fillId="0" borderId="0" xfId="0" applyNumberFormat="1" applyFont="1" applyFill="1" applyBorder="1" applyAlignment="1">
      <alignment vertical="center"/>
    </xf>
    <xf numFmtId="1" fontId="4" fillId="0" borderId="0" xfId="0" applyNumberFormat="1" applyFont="1" applyFill="1" applyBorder="1" applyAlignment="1">
      <alignment vertical="center"/>
    </xf>
    <xf numFmtId="1" fontId="4" fillId="0" borderId="0" xfId="0" applyNumberFormat="1" applyFont="1" applyFill="1" applyBorder="1" applyAlignment="1">
      <alignment horizontal="center" vertical="center"/>
    </xf>
    <xf numFmtId="0" fontId="0" fillId="0" borderId="0" xfId="0" applyBorder="1"/>
    <xf numFmtId="0" fontId="2" fillId="0" borderId="0" xfId="0" applyFont="1" applyBorder="1"/>
    <xf numFmtId="3" fontId="0" fillId="0" borderId="0" xfId="0" applyNumberFormat="1"/>
    <xf numFmtId="0" fontId="7" fillId="0" borderId="0" xfId="0" applyFont="1"/>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2" fontId="3" fillId="0" borderId="0" xfId="0" applyNumberFormat="1" applyFont="1" applyFill="1" applyBorder="1" applyAlignment="1">
      <alignment vertical="center"/>
    </xf>
    <xf numFmtId="2" fontId="4" fillId="0" borderId="4" xfId="0" applyNumberFormat="1" applyFont="1" applyFill="1" applyBorder="1" applyAlignment="1">
      <alignment vertical="center"/>
    </xf>
    <xf numFmtId="0" fontId="3" fillId="0" borderId="9" xfId="0" applyFont="1" applyFill="1" applyBorder="1" applyAlignment="1">
      <alignment horizontal="centerContinuous"/>
    </xf>
    <xf numFmtId="2" fontId="4" fillId="0" borderId="8" xfId="0" applyNumberFormat="1" applyFont="1" applyFill="1" applyBorder="1" applyAlignment="1">
      <alignment vertical="center"/>
    </xf>
    <xf numFmtId="2" fontId="4" fillId="0" borderId="10" xfId="0" applyNumberFormat="1" applyFont="1" applyFill="1" applyBorder="1" applyAlignment="1">
      <alignment vertical="center"/>
    </xf>
    <xf numFmtId="2" fontId="4" fillId="6" borderId="1" xfId="0" applyNumberFormat="1" applyFont="1" applyFill="1" applyBorder="1" applyAlignment="1">
      <alignment vertical="center"/>
    </xf>
    <xf numFmtId="2" fontId="4" fillId="9" borderId="1" xfId="0" applyNumberFormat="1" applyFont="1" applyFill="1" applyBorder="1" applyAlignment="1">
      <alignment horizontal="center" vertical="center"/>
    </xf>
    <xf numFmtId="0" fontId="1" fillId="3" borderId="1" xfId="0" applyFont="1" applyFill="1" applyBorder="1" applyAlignment="1">
      <alignment vertical="center"/>
    </xf>
    <xf numFmtId="0" fontId="1" fillId="2" borderId="1" xfId="0" applyFont="1" applyFill="1" applyBorder="1" applyAlignment="1">
      <alignment vertical="center"/>
    </xf>
    <xf numFmtId="0" fontId="1" fillId="4" borderId="1" xfId="0" applyFont="1" applyFill="1" applyBorder="1" applyAlignment="1">
      <alignment vertical="center"/>
    </xf>
    <xf numFmtId="0" fontId="1" fillId="5" borderId="1" xfId="0" applyFont="1" applyFill="1" applyBorder="1" applyAlignment="1">
      <alignment vertical="center"/>
    </xf>
    <xf numFmtId="0" fontId="1" fillId="0" borderId="1" xfId="0" applyFont="1" applyBorder="1" applyAlignment="1">
      <alignment vertical="center"/>
    </xf>
    <xf numFmtId="0" fontId="0" fillId="0" borderId="0" xfId="0" applyAlignment="1">
      <alignment vertical="center" wrapText="1"/>
    </xf>
    <xf numFmtId="0" fontId="0" fillId="0" borderId="0" xfId="0" applyAlignment="1">
      <alignment vertical="center" wrapText="1"/>
    </xf>
    <xf numFmtId="0" fontId="0" fillId="6" borderId="2" xfId="0" applyFont="1" applyFill="1" applyBorder="1" applyAlignment="1">
      <alignment horizontal="left" wrapText="1"/>
    </xf>
    <xf numFmtId="0" fontId="0" fillId="6" borderId="6" xfId="0" applyFill="1" applyBorder="1" applyAlignment="1">
      <alignment horizontal="left"/>
    </xf>
    <xf numFmtId="0" fontId="0" fillId="6" borderId="5" xfId="0" applyFill="1" applyBorder="1" applyAlignment="1">
      <alignment horizontal="left"/>
    </xf>
    <xf numFmtId="0" fontId="5" fillId="6" borderId="2" xfId="0" applyFont="1" applyFill="1" applyBorder="1" applyAlignment="1"/>
    <xf numFmtId="0" fontId="0" fillId="6" borderId="6" xfId="0" applyFill="1" applyBorder="1" applyAlignment="1"/>
    <xf numFmtId="0" fontId="0" fillId="6" borderId="5" xfId="0" applyFill="1" applyBorder="1" applyAlignment="1"/>
  </cellXfs>
  <cellStyles count="1">
    <cellStyle name="Normal" xfId="0" builtinId="0"/>
  </cellStyles>
  <dxfs count="0"/>
  <tableStyles count="0" defaultTableStyle="TableStyleMedium2" defaultPivotStyle="PivotStyleLight16"/>
  <colors>
    <mruColors>
      <color rgb="FFE7EFC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Q43"/>
  <sheetViews>
    <sheetView tabSelected="1" zoomScaleNormal="100" workbookViewId="0"/>
  </sheetViews>
  <sheetFormatPr baseColWidth="10" defaultRowHeight="15" x14ac:dyDescent="0.25"/>
  <cols>
    <col min="1" max="1" width="6.5703125" customWidth="1"/>
    <col min="2" max="2" width="17.5703125" bestFit="1" customWidth="1"/>
    <col min="3" max="3" width="19.42578125" customWidth="1"/>
    <col min="4" max="4" width="16.7109375" customWidth="1"/>
    <col min="6" max="6" width="14.140625" customWidth="1"/>
    <col min="7" max="7" width="11.42578125" customWidth="1"/>
    <col min="8" max="8" width="12.42578125" customWidth="1"/>
    <col min="9" max="9" width="15.28515625" customWidth="1"/>
    <col min="10" max="10" width="12.7109375" customWidth="1"/>
    <col min="12" max="12" width="12.7109375" customWidth="1"/>
    <col min="13" max="13" width="12.5703125" customWidth="1"/>
    <col min="14" max="14" width="11.140625" bestFit="1" customWidth="1"/>
    <col min="15" max="15" width="11.7109375" customWidth="1"/>
    <col min="22" max="22" width="9.7109375" bestFit="1" customWidth="1"/>
    <col min="23" max="23" width="9.7109375" customWidth="1"/>
    <col min="24" max="24" width="11.42578125" customWidth="1"/>
    <col min="46" max="46" width="12.42578125" customWidth="1"/>
    <col min="47" max="47" width="12.5703125" customWidth="1"/>
    <col min="53" max="53" width="14" customWidth="1"/>
    <col min="56" max="56" width="14.7109375" bestFit="1" customWidth="1"/>
    <col min="58" max="58" width="12.7109375" customWidth="1"/>
    <col min="59" max="66" width="13" customWidth="1"/>
    <col min="68" max="68" width="14.140625" customWidth="1"/>
    <col min="72" max="73" width="14.140625" customWidth="1"/>
    <col min="75" max="75" width="13.42578125" customWidth="1"/>
    <col min="79" max="79" width="13.28515625" customWidth="1"/>
    <col min="80" max="80" width="12.85546875" customWidth="1"/>
    <col min="88" max="88" width="14.5703125" customWidth="1"/>
  </cols>
  <sheetData>
    <row r="2" spans="1:94" s="1" customFormat="1" ht="48" customHeight="1" x14ac:dyDescent="0.25">
      <c r="A2" s="24" t="s">
        <v>0</v>
      </c>
      <c r="B2" s="24" t="s">
        <v>1</v>
      </c>
      <c r="C2" s="24" t="s">
        <v>26</v>
      </c>
      <c r="D2" s="24" t="s">
        <v>25</v>
      </c>
      <c r="E2" s="24" t="s">
        <v>27</v>
      </c>
      <c r="F2" s="24" t="s">
        <v>28</v>
      </c>
      <c r="G2" s="24" t="s">
        <v>4</v>
      </c>
      <c r="H2" s="24" t="s">
        <v>5</v>
      </c>
      <c r="I2" s="24" t="s">
        <v>55</v>
      </c>
      <c r="J2" s="20" t="s">
        <v>149</v>
      </c>
      <c r="K2" s="55" t="s">
        <v>129</v>
      </c>
      <c r="L2" s="55" t="s">
        <v>155</v>
      </c>
      <c r="M2" s="55" t="s">
        <v>127</v>
      </c>
      <c r="N2" s="55" t="s">
        <v>156</v>
      </c>
      <c r="O2" s="56" t="s">
        <v>128</v>
      </c>
      <c r="P2" s="38" t="s">
        <v>67</v>
      </c>
      <c r="Q2" s="3" t="s">
        <v>61</v>
      </c>
      <c r="R2" s="11" t="s">
        <v>74</v>
      </c>
      <c r="S2" s="3" t="s">
        <v>77</v>
      </c>
      <c r="T2" s="3" t="s">
        <v>97</v>
      </c>
      <c r="U2" s="16" t="s">
        <v>118</v>
      </c>
      <c r="V2" s="3" t="s">
        <v>78</v>
      </c>
      <c r="W2" s="3" t="s">
        <v>191</v>
      </c>
      <c r="X2" s="3" t="s">
        <v>103</v>
      </c>
      <c r="Y2" s="3" t="s">
        <v>63</v>
      </c>
      <c r="Z2" s="3" t="s">
        <v>89</v>
      </c>
      <c r="AA2" s="16" t="s">
        <v>117</v>
      </c>
      <c r="AB2" s="16" t="s">
        <v>120</v>
      </c>
      <c r="AC2" s="3" t="s">
        <v>72</v>
      </c>
      <c r="AD2" s="3" t="s">
        <v>182</v>
      </c>
      <c r="AE2" s="3" t="s">
        <v>6</v>
      </c>
      <c r="AF2" s="3" t="s">
        <v>88</v>
      </c>
      <c r="AG2" s="3" t="s">
        <v>73</v>
      </c>
      <c r="AH2" s="3" t="s">
        <v>81</v>
      </c>
      <c r="AI2" s="3" t="s">
        <v>98</v>
      </c>
      <c r="AJ2" s="3" t="s">
        <v>57</v>
      </c>
      <c r="AK2" s="16" t="s">
        <v>116</v>
      </c>
      <c r="AL2" s="3" t="s">
        <v>105</v>
      </c>
      <c r="AM2" s="3" t="s">
        <v>94</v>
      </c>
      <c r="AN2" s="3" t="s">
        <v>99</v>
      </c>
      <c r="AO2" s="3" t="s">
        <v>93</v>
      </c>
      <c r="AP2" s="3" t="s">
        <v>102</v>
      </c>
      <c r="AQ2" s="3" t="s">
        <v>96</v>
      </c>
      <c r="AR2" s="3" t="s">
        <v>175</v>
      </c>
      <c r="AS2" s="3" t="s">
        <v>65</v>
      </c>
      <c r="AT2" s="3" t="s">
        <v>180</v>
      </c>
      <c r="AU2" s="3" t="s">
        <v>100</v>
      </c>
      <c r="AV2" s="3" t="s">
        <v>82</v>
      </c>
      <c r="AW2" s="3" t="s">
        <v>154</v>
      </c>
      <c r="AX2" s="3" t="s">
        <v>83</v>
      </c>
      <c r="AY2" s="3" t="s">
        <v>101</v>
      </c>
      <c r="AZ2" s="3" t="s">
        <v>170</v>
      </c>
      <c r="BA2" s="3" t="s">
        <v>190</v>
      </c>
      <c r="BB2" s="3" t="s">
        <v>90</v>
      </c>
      <c r="BC2" s="16" t="s">
        <v>119</v>
      </c>
      <c r="BD2" s="3" t="s">
        <v>92</v>
      </c>
      <c r="BE2" s="3" t="s">
        <v>59</v>
      </c>
      <c r="BF2" s="3" t="s">
        <v>181</v>
      </c>
      <c r="BG2" s="3" t="s">
        <v>68</v>
      </c>
      <c r="BH2" s="3" t="s">
        <v>183</v>
      </c>
      <c r="BI2" s="16" t="s">
        <v>121</v>
      </c>
      <c r="BJ2" s="3" t="s">
        <v>87</v>
      </c>
      <c r="BK2" s="16" t="s">
        <v>122</v>
      </c>
      <c r="BL2" s="3" t="s">
        <v>153</v>
      </c>
      <c r="BM2" s="14" t="s">
        <v>110</v>
      </c>
      <c r="BN2" s="14" t="s">
        <v>111</v>
      </c>
      <c r="BO2" s="3" t="s">
        <v>62</v>
      </c>
      <c r="BP2" s="3" t="s">
        <v>104</v>
      </c>
      <c r="BQ2" s="3" t="s">
        <v>86</v>
      </c>
      <c r="BR2" s="16" t="s">
        <v>123</v>
      </c>
      <c r="BS2" s="9" t="s">
        <v>106</v>
      </c>
      <c r="BT2" s="14" t="s">
        <v>108</v>
      </c>
      <c r="BU2" s="16" t="s">
        <v>115</v>
      </c>
      <c r="BV2" s="3" t="s">
        <v>79</v>
      </c>
      <c r="BW2" s="3" t="s">
        <v>71</v>
      </c>
      <c r="BX2" s="3" t="s">
        <v>76</v>
      </c>
      <c r="BY2" s="3" t="s">
        <v>69</v>
      </c>
      <c r="BZ2" s="14" t="s">
        <v>109</v>
      </c>
      <c r="CA2" s="3" t="s">
        <v>91</v>
      </c>
      <c r="CB2" s="3" t="s">
        <v>80</v>
      </c>
      <c r="CC2" s="3" t="s">
        <v>66</v>
      </c>
      <c r="CD2" s="11" t="s">
        <v>114</v>
      </c>
      <c r="CE2" s="11" t="s">
        <v>113</v>
      </c>
      <c r="CF2" s="3" t="s">
        <v>58</v>
      </c>
      <c r="CG2" s="3" t="s">
        <v>70</v>
      </c>
      <c r="CH2" s="3" t="s">
        <v>60</v>
      </c>
      <c r="CI2" s="3" t="s">
        <v>3</v>
      </c>
      <c r="CJ2" s="9" t="s">
        <v>107</v>
      </c>
      <c r="CK2" s="3" t="s">
        <v>75</v>
      </c>
      <c r="CL2" s="3" t="s">
        <v>64</v>
      </c>
      <c r="CM2" s="11" t="s">
        <v>112</v>
      </c>
      <c r="CN2" s="3" t="s">
        <v>84</v>
      </c>
      <c r="CO2" s="3" t="s">
        <v>85</v>
      </c>
      <c r="CP2" s="3" t="s">
        <v>95</v>
      </c>
    </row>
    <row r="3" spans="1:94" s="2" customFormat="1" ht="30" x14ac:dyDescent="0.25">
      <c r="A3" s="25">
        <v>1</v>
      </c>
      <c r="B3" s="25" t="s">
        <v>2</v>
      </c>
      <c r="C3" s="26" t="s">
        <v>189</v>
      </c>
      <c r="D3" s="26" t="s">
        <v>29</v>
      </c>
      <c r="E3" s="25">
        <v>24.42</v>
      </c>
      <c r="F3" s="25">
        <v>37</v>
      </c>
      <c r="G3" s="27">
        <v>37208</v>
      </c>
      <c r="H3" s="27">
        <v>45291</v>
      </c>
      <c r="I3" s="28">
        <f>((YEAR(H3)-YEAR(G3))*12+MONTH(H3)-MONTH(G3))/12</f>
        <v>22.083333333333332</v>
      </c>
      <c r="J3" s="19">
        <f t="shared" ref="J3:J25" si="0">SUM(P3:CP3)</f>
        <v>26</v>
      </c>
      <c r="K3" s="21">
        <f t="shared" ref="K3:K25" si="1">J3/I3</f>
        <v>1.1773584905660377</v>
      </c>
      <c r="L3" s="21">
        <f t="shared" ref="L3:L25" si="2">J3/F3</f>
        <v>0.70270270270270274</v>
      </c>
      <c r="M3" s="21">
        <f>L3/I3</f>
        <v>3.1820499745028048E-2</v>
      </c>
      <c r="N3" s="21">
        <f t="shared" ref="N3:N25" si="3">J3/E3</f>
        <v>1.0647010647010646</v>
      </c>
      <c r="O3" s="36">
        <f>N3/I3</f>
        <v>4.8212878401557649E-2</v>
      </c>
      <c r="P3" s="39"/>
      <c r="Q3" s="4"/>
      <c r="R3" s="12"/>
      <c r="S3" s="4"/>
      <c r="T3" s="4"/>
      <c r="U3" s="17"/>
      <c r="V3" s="4">
        <f>3+1+2</f>
        <v>6</v>
      </c>
      <c r="W3" s="4"/>
      <c r="X3" s="4"/>
      <c r="Y3" s="4"/>
      <c r="Z3" s="4"/>
      <c r="AA3" s="17"/>
      <c r="AB3" s="17"/>
      <c r="AC3" s="4"/>
      <c r="AD3" s="4"/>
      <c r="AE3" s="4">
        <f>3+1+4</f>
        <v>8</v>
      </c>
      <c r="AF3" s="4"/>
      <c r="AG3" s="4">
        <f>4+3</f>
        <v>7</v>
      </c>
      <c r="AH3" s="4"/>
      <c r="AI3" s="4"/>
      <c r="AJ3" s="4">
        <v>2</v>
      </c>
      <c r="AK3" s="17"/>
      <c r="AL3" s="4"/>
      <c r="AM3" s="4"/>
      <c r="AN3" s="4"/>
      <c r="AO3" s="4"/>
      <c r="AP3" s="4"/>
      <c r="AQ3" s="4"/>
      <c r="AR3" s="4"/>
      <c r="AS3" s="4"/>
      <c r="AT3" s="4"/>
      <c r="AU3" s="4"/>
      <c r="AV3" s="4"/>
      <c r="AW3" s="4"/>
      <c r="AX3" s="4"/>
      <c r="AY3" s="4"/>
      <c r="AZ3" s="4"/>
      <c r="BA3" s="4"/>
      <c r="BB3" s="4"/>
      <c r="BC3" s="17"/>
      <c r="BD3" s="4">
        <f>2</f>
        <v>2</v>
      </c>
      <c r="BE3" s="4"/>
      <c r="BF3" s="4"/>
      <c r="BG3" s="4"/>
      <c r="BH3" s="4"/>
      <c r="BI3" s="17"/>
      <c r="BJ3" s="7"/>
      <c r="BK3" s="17"/>
      <c r="BL3" s="7"/>
      <c r="BM3" s="15"/>
      <c r="BN3" s="15"/>
      <c r="BO3" s="4"/>
      <c r="BP3" s="4"/>
      <c r="BQ3" s="4"/>
      <c r="BR3" s="17"/>
      <c r="BS3" s="10"/>
      <c r="BT3" s="15"/>
      <c r="BU3" s="17"/>
      <c r="BV3" s="4"/>
      <c r="BW3" s="4"/>
      <c r="BX3" s="4"/>
      <c r="BY3" s="4"/>
      <c r="BZ3" s="15"/>
      <c r="CA3" s="4"/>
      <c r="CB3" s="4"/>
      <c r="CC3" s="4"/>
      <c r="CD3" s="12"/>
      <c r="CE3" s="12"/>
      <c r="CF3" s="4"/>
      <c r="CG3" s="4"/>
      <c r="CH3" s="4"/>
      <c r="CI3" s="4">
        <v>1</v>
      </c>
      <c r="CJ3" s="10"/>
      <c r="CK3" s="4"/>
      <c r="CL3" s="4"/>
      <c r="CM3" s="12"/>
      <c r="CN3" s="4"/>
      <c r="CO3" s="4"/>
      <c r="CP3" s="4"/>
    </row>
    <row r="4" spans="1:94" s="2" customFormat="1" ht="45" x14ac:dyDescent="0.25">
      <c r="A4" s="25">
        <v>2</v>
      </c>
      <c r="B4" s="25" t="s">
        <v>7</v>
      </c>
      <c r="C4" s="26" t="s">
        <v>31</v>
      </c>
      <c r="D4" s="26" t="s">
        <v>30</v>
      </c>
      <c r="E4" s="25">
        <v>49.3</v>
      </c>
      <c r="F4" s="25">
        <v>58</v>
      </c>
      <c r="G4" s="27">
        <v>37378</v>
      </c>
      <c r="H4" s="27">
        <v>45291</v>
      </c>
      <c r="I4" s="28">
        <f t="shared" ref="I4:I26" si="4">((YEAR(H4)-YEAR(G4))*12+MONTH(H4)-MONTH(G4))/12</f>
        <v>21.583333333333332</v>
      </c>
      <c r="J4" s="19">
        <f t="shared" si="0"/>
        <v>25</v>
      </c>
      <c r="K4" s="21">
        <f t="shared" si="1"/>
        <v>1.1583011583011584</v>
      </c>
      <c r="L4" s="21">
        <f t="shared" si="2"/>
        <v>0.43103448275862066</v>
      </c>
      <c r="M4" s="21">
        <f t="shared" ref="M4:M25" si="5">L4/I4</f>
        <v>1.997070962588204E-2</v>
      </c>
      <c r="N4" s="21">
        <f t="shared" si="3"/>
        <v>0.50709939148073024</v>
      </c>
      <c r="O4" s="36">
        <f t="shared" ref="O4:O24" si="6">N4/I4</f>
        <v>2.3494952501037697E-2</v>
      </c>
      <c r="P4" s="39"/>
      <c r="Q4" s="4">
        <f>1</f>
        <v>1</v>
      </c>
      <c r="R4" s="12"/>
      <c r="S4" s="4"/>
      <c r="T4" s="4"/>
      <c r="U4" s="17"/>
      <c r="V4" s="4">
        <f>3</f>
        <v>3</v>
      </c>
      <c r="W4" s="4"/>
      <c r="X4" s="4"/>
      <c r="Y4" s="4"/>
      <c r="Z4" s="4"/>
      <c r="AA4" s="17"/>
      <c r="AB4" s="17"/>
      <c r="AC4" s="4"/>
      <c r="AD4" s="4">
        <f>1</f>
        <v>1</v>
      </c>
      <c r="AE4" s="4">
        <f>1+1+2+1+4</f>
        <v>9</v>
      </c>
      <c r="AF4" s="4"/>
      <c r="AG4" s="4">
        <f>2+2</f>
        <v>4</v>
      </c>
      <c r="AH4" s="4"/>
      <c r="AI4" s="4"/>
      <c r="AJ4" s="4">
        <f>1+1</f>
        <v>2</v>
      </c>
      <c r="AK4" s="17"/>
      <c r="AL4" s="4">
        <f>1</f>
        <v>1</v>
      </c>
      <c r="AM4" s="4"/>
      <c r="AN4" s="4"/>
      <c r="AO4" s="4"/>
      <c r="AP4" s="4"/>
      <c r="AQ4" s="4"/>
      <c r="AR4" s="4"/>
      <c r="AS4" s="4"/>
      <c r="AT4" s="4"/>
      <c r="AU4" s="4"/>
      <c r="AV4" s="4"/>
      <c r="AW4" s="4"/>
      <c r="AX4" s="4"/>
      <c r="AY4" s="4"/>
      <c r="AZ4" s="4"/>
      <c r="BA4" s="4"/>
      <c r="BB4" s="4"/>
      <c r="BC4" s="17"/>
      <c r="BD4" s="4"/>
      <c r="BE4" s="4">
        <v>1</v>
      </c>
      <c r="BF4" s="4"/>
      <c r="BG4" s="4"/>
      <c r="BH4" s="4"/>
      <c r="BI4" s="17"/>
      <c r="BJ4" s="7"/>
      <c r="BK4" s="17"/>
      <c r="BL4" s="7"/>
      <c r="BM4" s="15"/>
      <c r="BN4" s="15"/>
      <c r="BO4" s="4"/>
      <c r="BP4" s="4">
        <f>1</f>
        <v>1</v>
      </c>
      <c r="BQ4" s="4"/>
      <c r="BR4" s="17"/>
      <c r="BS4" s="10"/>
      <c r="BT4" s="15"/>
      <c r="BU4" s="17"/>
      <c r="BV4" s="4">
        <f>1</f>
        <v>1</v>
      </c>
      <c r="BW4" s="4"/>
      <c r="BX4" s="4"/>
      <c r="BY4" s="4"/>
      <c r="BZ4" s="15"/>
      <c r="CA4" s="4"/>
      <c r="CB4" s="4"/>
      <c r="CC4" s="4"/>
      <c r="CD4" s="12"/>
      <c r="CE4" s="12"/>
      <c r="CF4" s="4">
        <v>1</v>
      </c>
      <c r="CG4" s="4"/>
      <c r="CH4" s="4"/>
      <c r="CI4" s="4"/>
      <c r="CJ4" s="10"/>
      <c r="CK4" s="4"/>
      <c r="CL4" s="4"/>
      <c r="CM4" s="12"/>
      <c r="CN4" s="4"/>
      <c r="CO4" s="4"/>
      <c r="CP4" s="4"/>
    </row>
    <row r="5" spans="1:94" s="2" customFormat="1" ht="30" x14ac:dyDescent="0.25">
      <c r="A5" s="25">
        <v>3</v>
      </c>
      <c r="B5" s="25" t="s">
        <v>8</v>
      </c>
      <c r="C5" s="26" t="s">
        <v>33</v>
      </c>
      <c r="D5" s="26" t="s">
        <v>32</v>
      </c>
      <c r="E5" s="25">
        <v>28</v>
      </c>
      <c r="F5" s="25">
        <v>14</v>
      </c>
      <c r="G5" s="27">
        <v>39843</v>
      </c>
      <c r="H5" s="27">
        <v>45291</v>
      </c>
      <c r="I5" s="28">
        <f t="shared" si="4"/>
        <v>14.916666666666666</v>
      </c>
      <c r="J5" s="19">
        <f t="shared" si="0"/>
        <v>27</v>
      </c>
      <c r="K5" s="21">
        <f t="shared" si="1"/>
        <v>1.8100558659217878</v>
      </c>
      <c r="L5" s="21">
        <f t="shared" si="2"/>
        <v>1.9285714285714286</v>
      </c>
      <c r="M5" s="21">
        <f t="shared" si="5"/>
        <v>0.12928970470869913</v>
      </c>
      <c r="N5" s="21">
        <f t="shared" si="3"/>
        <v>0.9642857142857143</v>
      </c>
      <c r="O5" s="36">
        <f t="shared" si="6"/>
        <v>6.4644852354349566E-2</v>
      </c>
      <c r="P5" s="39"/>
      <c r="Q5" s="4">
        <v>1</v>
      </c>
      <c r="R5" s="12"/>
      <c r="S5" s="4"/>
      <c r="T5" s="4"/>
      <c r="U5" s="17"/>
      <c r="V5" s="4">
        <f>1+2+1</f>
        <v>4</v>
      </c>
      <c r="W5" s="4">
        <f>1</f>
        <v>1</v>
      </c>
      <c r="X5" s="4"/>
      <c r="Y5" s="4">
        <v>1</v>
      </c>
      <c r="Z5" s="4"/>
      <c r="AA5" s="17"/>
      <c r="AB5" s="17"/>
      <c r="AC5" s="4"/>
      <c r="AD5" s="4"/>
      <c r="AE5" s="4">
        <f>1+1+1</f>
        <v>3</v>
      </c>
      <c r="AF5" s="4"/>
      <c r="AG5" s="4">
        <f>4+1</f>
        <v>5</v>
      </c>
      <c r="AH5" s="4"/>
      <c r="AI5" s="4"/>
      <c r="AJ5" s="4">
        <f>2+1</f>
        <v>3</v>
      </c>
      <c r="AK5" s="17"/>
      <c r="AL5" s="4"/>
      <c r="AM5" s="4"/>
      <c r="AN5" s="4"/>
      <c r="AO5" s="4"/>
      <c r="AP5" s="4"/>
      <c r="AQ5" s="4"/>
      <c r="AR5" s="4"/>
      <c r="AS5" s="4">
        <v>1</v>
      </c>
      <c r="AT5" s="4"/>
      <c r="AU5" s="4"/>
      <c r="AV5" s="4"/>
      <c r="AW5" s="4"/>
      <c r="AX5" s="4"/>
      <c r="AY5" s="4"/>
      <c r="AZ5" s="4"/>
      <c r="BA5" s="4"/>
      <c r="BB5" s="4"/>
      <c r="BC5" s="17"/>
      <c r="BD5" s="4"/>
      <c r="BE5" s="4"/>
      <c r="BF5" s="4"/>
      <c r="BG5" s="4"/>
      <c r="BH5" s="4"/>
      <c r="BI5" s="17"/>
      <c r="BJ5" s="7"/>
      <c r="BK5" s="17"/>
      <c r="BL5" s="7"/>
      <c r="BM5" s="15"/>
      <c r="BN5" s="15"/>
      <c r="BO5" s="4">
        <v>1</v>
      </c>
      <c r="BP5" s="4"/>
      <c r="BQ5" s="4"/>
      <c r="BR5" s="17"/>
      <c r="BS5" s="10"/>
      <c r="BT5" s="15"/>
      <c r="BU5" s="17"/>
      <c r="BV5" s="4"/>
      <c r="BW5" s="4"/>
      <c r="BX5" s="4">
        <f>2</f>
        <v>2</v>
      </c>
      <c r="BY5" s="4"/>
      <c r="BZ5" s="15"/>
      <c r="CA5" s="4"/>
      <c r="CB5" s="4"/>
      <c r="CC5" s="4">
        <v>3</v>
      </c>
      <c r="CD5" s="12"/>
      <c r="CE5" s="12"/>
      <c r="CF5" s="4"/>
      <c r="CG5" s="4"/>
      <c r="CH5" s="4">
        <v>1</v>
      </c>
      <c r="CI5" s="4"/>
      <c r="CJ5" s="10"/>
      <c r="CK5" s="4"/>
      <c r="CL5" s="4">
        <v>1</v>
      </c>
      <c r="CM5" s="12"/>
      <c r="CN5" s="4"/>
      <c r="CO5" s="4"/>
      <c r="CP5" s="4"/>
    </row>
    <row r="6" spans="1:94" s="2" customFormat="1" ht="30" x14ac:dyDescent="0.25">
      <c r="A6" s="25">
        <v>5</v>
      </c>
      <c r="B6" s="25" t="s">
        <v>9</v>
      </c>
      <c r="C6" s="26" t="s">
        <v>35</v>
      </c>
      <c r="D6" s="26" t="s">
        <v>34</v>
      </c>
      <c r="E6" s="25">
        <v>38.94</v>
      </c>
      <c r="F6" s="25">
        <v>59</v>
      </c>
      <c r="G6" s="27">
        <v>37915</v>
      </c>
      <c r="H6" s="27">
        <v>45291</v>
      </c>
      <c r="I6" s="28">
        <f t="shared" si="4"/>
        <v>20.166666666666668</v>
      </c>
      <c r="J6" s="19">
        <f t="shared" si="0"/>
        <v>54</v>
      </c>
      <c r="K6" s="21">
        <f t="shared" si="1"/>
        <v>2.6776859504132231</v>
      </c>
      <c r="L6" s="21">
        <f t="shared" si="2"/>
        <v>0.9152542372881356</v>
      </c>
      <c r="M6" s="21">
        <f t="shared" si="5"/>
        <v>4.5384507634122426E-2</v>
      </c>
      <c r="N6" s="21">
        <f t="shared" si="3"/>
        <v>1.386748844375963</v>
      </c>
      <c r="O6" s="36">
        <f t="shared" si="6"/>
        <v>6.8764405506246101E-2</v>
      </c>
      <c r="P6" s="39">
        <v>3</v>
      </c>
      <c r="Q6" s="4">
        <v>3</v>
      </c>
      <c r="R6" s="12">
        <v>1</v>
      </c>
      <c r="S6" s="4"/>
      <c r="T6" s="4"/>
      <c r="U6" s="17"/>
      <c r="V6" s="4">
        <f>11+1</f>
        <v>12</v>
      </c>
      <c r="W6" s="4"/>
      <c r="X6" s="4"/>
      <c r="Y6" s="4"/>
      <c r="Z6" s="4"/>
      <c r="AA6" s="17"/>
      <c r="AB6" s="17"/>
      <c r="AC6" s="4">
        <v>4</v>
      </c>
      <c r="AD6" s="4"/>
      <c r="AE6" s="4">
        <f>3+1</f>
        <v>4</v>
      </c>
      <c r="AF6" s="4"/>
      <c r="AG6" s="4">
        <f>1+3+1</f>
        <v>5</v>
      </c>
      <c r="AH6" s="4"/>
      <c r="AI6" s="4"/>
      <c r="AJ6" s="4">
        <f>4+1</f>
        <v>5</v>
      </c>
      <c r="AK6" s="17"/>
      <c r="AL6" s="4"/>
      <c r="AM6" s="4"/>
      <c r="AN6" s="4"/>
      <c r="AO6" s="4"/>
      <c r="AP6" s="4"/>
      <c r="AQ6" s="4"/>
      <c r="AR6" s="4"/>
      <c r="AS6" s="4"/>
      <c r="AT6" s="4"/>
      <c r="AU6" s="4"/>
      <c r="AV6" s="4"/>
      <c r="AW6" s="4"/>
      <c r="AX6" s="4"/>
      <c r="AY6" s="4"/>
      <c r="AZ6" s="4"/>
      <c r="BA6" s="4"/>
      <c r="BB6" s="4"/>
      <c r="BC6" s="17"/>
      <c r="BD6" s="4"/>
      <c r="BE6" s="4"/>
      <c r="BF6" s="4"/>
      <c r="BG6" s="4">
        <v>1</v>
      </c>
      <c r="BH6" s="4"/>
      <c r="BI6" s="17"/>
      <c r="BJ6" s="7">
        <v>4</v>
      </c>
      <c r="BK6" s="17"/>
      <c r="BL6" s="7">
        <v>1</v>
      </c>
      <c r="BM6" s="15"/>
      <c r="BN6" s="15"/>
      <c r="BO6" s="4"/>
      <c r="BP6" s="4"/>
      <c r="BQ6" s="4"/>
      <c r="BR6" s="17"/>
      <c r="BS6" s="10"/>
      <c r="BT6" s="15"/>
      <c r="BU6" s="17"/>
      <c r="BV6" s="4"/>
      <c r="BW6" s="4">
        <v>1</v>
      </c>
      <c r="BX6" s="4"/>
      <c r="BY6" s="4">
        <v>3</v>
      </c>
      <c r="BZ6" s="15"/>
      <c r="CA6" s="4"/>
      <c r="CB6" s="4"/>
      <c r="CC6" s="4"/>
      <c r="CD6" s="12"/>
      <c r="CE6" s="12"/>
      <c r="CF6" s="4">
        <v>2</v>
      </c>
      <c r="CG6" s="4">
        <v>3</v>
      </c>
      <c r="CH6" s="4"/>
      <c r="CI6" s="4"/>
      <c r="CJ6" s="10"/>
      <c r="CK6" s="4">
        <v>2</v>
      </c>
      <c r="CL6" s="4"/>
      <c r="CM6" s="12"/>
      <c r="CN6" s="4"/>
      <c r="CO6" s="4"/>
      <c r="CP6" s="4"/>
    </row>
    <row r="7" spans="1:94" s="2" customFormat="1" ht="30" x14ac:dyDescent="0.25">
      <c r="A7" s="25">
        <v>6</v>
      </c>
      <c r="B7" s="25" t="s">
        <v>10</v>
      </c>
      <c r="C7" s="26" t="s">
        <v>35</v>
      </c>
      <c r="D7" s="26" t="s">
        <v>36</v>
      </c>
      <c r="E7" s="25">
        <v>7.92</v>
      </c>
      <c r="F7" s="25">
        <v>12</v>
      </c>
      <c r="G7" s="27">
        <v>37739</v>
      </c>
      <c r="H7" s="27">
        <v>45291</v>
      </c>
      <c r="I7" s="28">
        <f t="shared" si="4"/>
        <v>20.666666666666668</v>
      </c>
      <c r="J7" s="19">
        <f t="shared" si="0"/>
        <v>13</v>
      </c>
      <c r="K7" s="21">
        <f t="shared" si="1"/>
        <v>0.62903225806451613</v>
      </c>
      <c r="L7" s="21">
        <f t="shared" si="2"/>
        <v>1.0833333333333333</v>
      </c>
      <c r="M7" s="21">
        <f t="shared" si="5"/>
        <v>5.2419354838709672E-2</v>
      </c>
      <c r="N7" s="21">
        <f t="shared" si="3"/>
        <v>1.6414141414141414</v>
      </c>
      <c r="O7" s="36">
        <f t="shared" si="6"/>
        <v>7.9423264907135874E-2</v>
      </c>
      <c r="P7" s="39">
        <v>1</v>
      </c>
      <c r="Q7" s="4"/>
      <c r="R7" s="12"/>
      <c r="S7" s="4">
        <v>1</v>
      </c>
      <c r="T7" s="4"/>
      <c r="U7" s="17"/>
      <c r="V7" s="4">
        <f>5+1</f>
        <v>6</v>
      </c>
      <c r="W7" s="4"/>
      <c r="X7" s="4"/>
      <c r="Y7" s="4"/>
      <c r="Z7" s="4"/>
      <c r="AA7" s="17"/>
      <c r="AB7" s="17"/>
      <c r="AC7" s="4"/>
      <c r="AD7" s="4"/>
      <c r="AE7" s="4"/>
      <c r="AF7" s="4"/>
      <c r="AG7" s="4">
        <v>1</v>
      </c>
      <c r="AH7" s="4"/>
      <c r="AI7" s="4"/>
      <c r="AJ7" s="4"/>
      <c r="AK7" s="17"/>
      <c r="AL7" s="4"/>
      <c r="AM7" s="4"/>
      <c r="AN7" s="4"/>
      <c r="AO7" s="4"/>
      <c r="AP7" s="4"/>
      <c r="AQ7" s="4"/>
      <c r="AR7" s="4"/>
      <c r="AS7" s="4"/>
      <c r="AT7" s="4"/>
      <c r="AU7" s="4"/>
      <c r="AV7" s="4"/>
      <c r="AW7" s="4"/>
      <c r="AX7" s="4"/>
      <c r="AY7" s="4"/>
      <c r="AZ7" s="4"/>
      <c r="BA7" s="4"/>
      <c r="BB7" s="4"/>
      <c r="BC7" s="17"/>
      <c r="BD7" s="4"/>
      <c r="BE7" s="4"/>
      <c r="BF7" s="4"/>
      <c r="BG7" s="4"/>
      <c r="BH7" s="4"/>
      <c r="BI7" s="17"/>
      <c r="BJ7" s="7">
        <v>2</v>
      </c>
      <c r="BK7" s="17"/>
      <c r="BL7" s="7"/>
      <c r="BM7" s="15"/>
      <c r="BN7" s="15"/>
      <c r="BO7" s="4"/>
      <c r="BP7" s="4"/>
      <c r="BQ7" s="4"/>
      <c r="BR7" s="17"/>
      <c r="BS7" s="10"/>
      <c r="BT7" s="15"/>
      <c r="BU7" s="17"/>
      <c r="BV7" s="4"/>
      <c r="BW7" s="4"/>
      <c r="BX7" s="4">
        <v>2</v>
      </c>
      <c r="BY7" s="4"/>
      <c r="BZ7" s="15"/>
      <c r="CA7" s="4"/>
      <c r="CB7" s="4"/>
      <c r="CC7" s="4"/>
      <c r="CD7" s="12"/>
      <c r="CE7" s="12"/>
      <c r="CF7" s="4"/>
      <c r="CG7" s="4"/>
      <c r="CH7" s="4"/>
      <c r="CI7" s="4"/>
      <c r="CJ7" s="10"/>
      <c r="CK7" s="4"/>
      <c r="CL7" s="4"/>
      <c r="CM7" s="12"/>
      <c r="CN7" s="4"/>
      <c r="CO7" s="4"/>
      <c r="CP7" s="4"/>
    </row>
    <row r="8" spans="1:94" s="2" customFormat="1" ht="30" x14ac:dyDescent="0.25">
      <c r="A8" s="25">
        <v>7</v>
      </c>
      <c r="B8" s="25" t="s">
        <v>11</v>
      </c>
      <c r="C8" s="26" t="s">
        <v>35</v>
      </c>
      <c r="D8" s="26" t="s">
        <v>36</v>
      </c>
      <c r="E8" s="25">
        <v>17.82</v>
      </c>
      <c r="F8" s="25">
        <v>27</v>
      </c>
      <c r="G8" s="27">
        <v>38013</v>
      </c>
      <c r="H8" s="27">
        <v>45291</v>
      </c>
      <c r="I8" s="28">
        <f t="shared" si="4"/>
        <v>19.916666666666668</v>
      </c>
      <c r="J8" s="19">
        <f t="shared" si="0"/>
        <v>10</v>
      </c>
      <c r="K8" s="21">
        <f t="shared" si="1"/>
        <v>0.502092050209205</v>
      </c>
      <c r="L8" s="21">
        <f t="shared" si="2"/>
        <v>0.37037037037037035</v>
      </c>
      <c r="M8" s="21">
        <f t="shared" si="5"/>
        <v>1.8596001859600184E-2</v>
      </c>
      <c r="N8" s="21">
        <f t="shared" si="3"/>
        <v>0.5611672278338945</v>
      </c>
      <c r="O8" s="36">
        <f t="shared" si="6"/>
        <v>2.8175760393333613E-2</v>
      </c>
      <c r="P8" s="39"/>
      <c r="Q8" s="4"/>
      <c r="R8" s="12"/>
      <c r="S8" s="4"/>
      <c r="T8" s="4"/>
      <c r="U8" s="17"/>
      <c r="V8" s="4">
        <v>2</v>
      </c>
      <c r="W8" s="4"/>
      <c r="X8" s="4"/>
      <c r="Y8" s="4"/>
      <c r="Z8" s="4"/>
      <c r="AA8" s="17"/>
      <c r="AB8" s="17"/>
      <c r="AC8" s="4"/>
      <c r="AD8" s="4"/>
      <c r="AE8" s="4"/>
      <c r="AF8" s="4"/>
      <c r="AG8" s="4">
        <v>1</v>
      </c>
      <c r="AH8" s="4"/>
      <c r="AI8" s="4"/>
      <c r="AJ8" s="4"/>
      <c r="AK8" s="17"/>
      <c r="AL8" s="4"/>
      <c r="AM8" s="4"/>
      <c r="AN8" s="4"/>
      <c r="AO8" s="4"/>
      <c r="AP8" s="4"/>
      <c r="AQ8" s="4"/>
      <c r="AR8" s="4"/>
      <c r="AS8" s="4"/>
      <c r="AT8" s="4"/>
      <c r="AU8" s="4"/>
      <c r="AV8" s="4"/>
      <c r="AW8" s="4"/>
      <c r="AX8" s="4"/>
      <c r="AY8" s="4"/>
      <c r="AZ8" s="4"/>
      <c r="BA8" s="4"/>
      <c r="BB8" s="4"/>
      <c r="BC8" s="17"/>
      <c r="BD8" s="4"/>
      <c r="BE8" s="4"/>
      <c r="BF8" s="4"/>
      <c r="BG8" s="4">
        <v>1</v>
      </c>
      <c r="BH8" s="4"/>
      <c r="BI8" s="17"/>
      <c r="BJ8" s="7">
        <f>3+1</f>
        <v>4</v>
      </c>
      <c r="BK8" s="17"/>
      <c r="BL8" s="7"/>
      <c r="BM8" s="15"/>
      <c r="BN8" s="15"/>
      <c r="BO8" s="4"/>
      <c r="BP8" s="4"/>
      <c r="BQ8" s="4"/>
      <c r="BR8" s="17"/>
      <c r="BS8" s="10"/>
      <c r="BT8" s="15"/>
      <c r="BU8" s="17"/>
      <c r="BV8" s="4">
        <v>1</v>
      </c>
      <c r="BW8" s="4"/>
      <c r="BX8" s="4"/>
      <c r="BY8" s="4"/>
      <c r="BZ8" s="15"/>
      <c r="CA8" s="4"/>
      <c r="CB8" s="4">
        <v>1</v>
      </c>
      <c r="CC8" s="4"/>
      <c r="CD8" s="12"/>
      <c r="CE8" s="12"/>
      <c r="CF8" s="4"/>
      <c r="CG8" s="4"/>
      <c r="CH8" s="4"/>
      <c r="CI8" s="4"/>
      <c r="CJ8" s="10"/>
      <c r="CK8" s="4"/>
      <c r="CL8" s="4"/>
      <c r="CM8" s="12"/>
      <c r="CN8" s="4"/>
      <c r="CO8" s="4"/>
      <c r="CP8" s="4"/>
    </row>
    <row r="9" spans="1:94" s="2" customFormat="1" ht="30" x14ac:dyDescent="0.25">
      <c r="A9" s="25">
        <v>8</v>
      </c>
      <c r="B9" s="25" t="s">
        <v>12</v>
      </c>
      <c r="C9" s="26" t="s">
        <v>189</v>
      </c>
      <c r="D9" s="26" t="s">
        <v>37</v>
      </c>
      <c r="E9" s="25">
        <v>18</v>
      </c>
      <c r="F9" s="25">
        <v>12</v>
      </c>
      <c r="G9" s="27">
        <v>38383</v>
      </c>
      <c r="H9" s="27">
        <v>45291</v>
      </c>
      <c r="I9" s="28">
        <f t="shared" si="4"/>
        <v>18.916666666666668</v>
      </c>
      <c r="J9" s="19">
        <f t="shared" si="0"/>
        <v>6</v>
      </c>
      <c r="K9" s="21">
        <f t="shared" si="1"/>
        <v>0.31718061674008807</v>
      </c>
      <c r="L9" s="21">
        <f t="shared" si="2"/>
        <v>0.5</v>
      </c>
      <c r="M9" s="21">
        <f t="shared" si="5"/>
        <v>2.6431718061674006E-2</v>
      </c>
      <c r="N9" s="21">
        <f t="shared" si="3"/>
        <v>0.33333333333333331</v>
      </c>
      <c r="O9" s="36">
        <f t="shared" si="6"/>
        <v>1.7621145374449337E-2</v>
      </c>
      <c r="P9" s="39"/>
      <c r="Q9" s="4"/>
      <c r="R9" s="12"/>
      <c r="S9" s="4"/>
      <c r="T9" s="4"/>
      <c r="U9" s="17"/>
      <c r="V9" s="4"/>
      <c r="W9" s="4"/>
      <c r="X9" s="4"/>
      <c r="Y9" s="4"/>
      <c r="Z9" s="4"/>
      <c r="AA9" s="17"/>
      <c r="AB9" s="17"/>
      <c r="AC9" s="4"/>
      <c r="AD9" s="4"/>
      <c r="AE9" s="4"/>
      <c r="AF9" s="4"/>
      <c r="AG9" s="4">
        <f>1+2</f>
        <v>3</v>
      </c>
      <c r="AH9" s="4"/>
      <c r="AI9" s="4"/>
      <c r="AJ9" s="4">
        <v>1</v>
      </c>
      <c r="AK9" s="17"/>
      <c r="AL9" s="4"/>
      <c r="AM9" s="4"/>
      <c r="AN9" s="4"/>
      <c r="AO9" s="4"/>
      <c r="AP9" s="4"/>
      <c r="AQ9" s="4"/>
      <c r="AR9" s="4"/>
      <c r="AS9" s="4"/>
      <c r="AT9" s="4"/>
      <c r="AU9" s="4"/>
      <c r="AV9" s="4"/>
      <c r="AW9" s="4"/>
      <c r="AX9" s="4"/>
      <c r="AY9" s="4"/>
      <c r="AZ9" s="4"/>
      <c r="BA9" s="4"/>
      <c r="BB9" s="4"/>
      <c r="BC9" s="17"/>
      <c r="BD9" s="4">
        <f>1</f>
        <v>1</v>
      </c>
      <c r="BE9" s="4">
        <f>1</f>
        <v>1</v>
      </c>
      <c r="BF9" s="4"/>
      <c r="BG9" s="4"/>
      <c r="BH9" s="4"/>
      <c r="BI9" s="17"/>
      <c r="BJ9" s="7"/>
      <c r="BK9" s="17"/>
      <c r="BL9" s="7"/>
      <c r="BM9" s="15"/>
      <c r="BN9" s="15"/>
      <c r="BO9" s="4"/>
      <c r="BP9" s="4"/>
      <c r="BQ9" s="4"/>
      <c r="BR9" s="17"/>
      <c r="BS9" s="10"/>
      <c r="BT9" s="15"/>
      <c r="BU9" s="17"/>
      <c r="BV9" s="4"/>
      <c r="BW9" s="4"/>
      <c r="BX9" s="4"/>
      <c r="BY9" s="4"/>
      <c r="BZ9" s="15"/>
      <c r="CA9" s="4"/>
      <c r="CB9" s="4"/>
      <c r="CC9" s="4"/>
      <c r="CD9" s="12"/>
      <c r="CE9" s="12"/>
      <c r="CF9" s="4"/>
      <c r="CG9" s="4"/>
      <c r="CH9" s="4"/>
      <c r="CI9" s="4"/>
      <c r="CJ9" s="10"/>
      <c r="CK9" s="4"/>
      <c r="CL9" s="4"/>
      <c r="CM9" s="12"/>
      <c r="CN9" s="4"/>
      <c r="CO9" s="4"/>
      <c r="CP9" s="4"/>
    </row>
    <row r="10" spans="1:94" s="2" customFormat="1" ht="30" x14ac:dyDescent="0.25">
      <c r="A10" s="25">
        <v>24</v>
      </c>
      <c r="B10" s="25" t="s">
        <v>158</v>
      </c>
      <c r="C10" s="26" t="s">
        <v>161</v>
      </c>
      <c r="D10" s="26" t="s">
        <v>162</v>
      </c>
      <c r="E10" s="25">
        <v>21</v>
      </c>
      <c r="F10" s="25">
        <v>8</v>
      </c>
      <c r="G10" s="27">
        <v>44230</v>
      </c>
      <c r="H10" s="27">
        <v>45291</v>
      </c>
      <c r="I10" s="28">
        <f t="shared" si="4"/>
        <v>2.8333333333333335</v>
      </c>
      <c r="J10" s="19">
        <f t="shared" si="0"/>
        <v>16</v>
      </c>
      <c r="K10" s="21">
        <f t="shared" ref="K10" si="7">J10/I10</f>
        <v>5.6470588235294112</v>
      </c>
      <c r="L10" s="21">
        <f t="shared" ref="L10" si="8">J10/F10</f>
        <v>2</v>
      </c>
      <c r="M10" s="21">
        <f t="shared" ref="M10" si="9">L10/I10</f>
        <v>0.70588235294117641</v>
      </c>
      <c r="N10" s="21">
        <f t="shared" ref="N10" si="10">J10/E10</f>
        <v>0.76190476190476186</v>
      </c>
      <c r="O10" s="36">
        <f t="shared" ref="O10" si="11">N10/I10</f>
        <v>0.26890756302521007</v>
      </c>
      <c r="P10" s="39"/>
      <c r="Q10" s="4"/>
      <c r="R10" s="12"/>
      <c r="S10" s="4"/>
      <c r="T10" s="4"/>
      <c r="U10" s="17"/>
      <c r="V10" s="4">
        <f>4</f>
        <v>4</v>
      </c>
      <c r="W10" s="4"/>
      <c r="X10" s="4"/>
      <c r="Y10" s="4"/>
      <c r="Z10" s="4"/>
      <c r="AA10" s="17"/>
      <c r="AB10" s="17"/>
      <c r="AC10" s="4">
        <f>1</f>
        <v>1</v>
      </c>
      <c r="AD10" s="4"/>
      <c r="AE10" s="4">
        <f>2+2</f>
        <v>4</v>
      </c>
      <c r="AF10" s="4"/>
      <c r="AG10" s="4">
        <f>2</f>
        <v>2</v>
      </c>
      <c r="AH10" s="4"/>
      <c r="AI10" s="4"/>
      <c r="AJ10" s="4"/>
      <c r="AK10" s="17"/>
      <c r="AL10" s="4"/>
      <c r="AM10" s="4"/>
      <c r="AN10" s="4"/>
      <c r="AO10" s="4"/>
      <c r="AP10" s="4"/>
      <c r="AQ10" s="4"/>
      <c r="AR10" s="4"/>
      <c r="AS10" s="4"/>
      <c r="AT10" s="4"/>
      <c r="AU10" s="4"/>
      <c r="AV10" s="4"/>
      <c r="AW10" s="4"/>
      <c r="AX10" s="4"/>
      <c r="AY10" s="4"/>
      <c r="AZ10" s="4"/>
      <c r="BA10" s="4"/>
      <c r="BB10" s="4"/>
      <c r="BC10" s="17"/>
      <c r="BD10" s="4"/>
      <c r="BE10" s="4"/>
      <c r="BF10" s="4"/>
      <c r="BG10" s="4"/>
      <c r="BH10" s="4">
        <f>1</f>
        <v>1</v>
      </c>
      <c r="BI10" s="17"/>
      <c r="BJ10" s="7">
        <f>1</f>
        <v>1</v>
      </c>
      <c r="BK10" s="17"/>
      <c r="BL10" s="7"/>
      <c r="BM10" s="15"/>
      <c r="BN10" s="15"/>
      <c r="BO10" s="4"/>
      <c r="BP10" s="4">
        <f>1</f>
        <v>1</v>
      </c>
      <c r="BQ10" s="4"/>
      <c r="BR10" s="17"/>
      <c r="BS10" s="10"/>
      <c r="BT10" s="15"/>
      <c r="BU10" s="17"/>
      <c r="BV10" s="4"/>
      <c r="BW10" s="4"/>
      <c r="BX10" s="4"/>
      <c r="BY10" s="4"/>
      <c r="BZ10" s="15"/>
      <c r="CA10" s="4"/>
      <c r="CB10" s="4"/>
      <c r="CC10" s="4"/>
      <c r="CD10" s="12"/>
      <c r="CE10" s="12"/>
      <c r="CF10" s="4"/>
      <c r="CG10" s="4">
        <f>1</f>
        <v>1</v>
      </c>
      <c r="CH10" s="4"/>
      <c r="CI10" s="4"/>
      <c r="CJ10" s="10"/>
      <c r="CK10" s="4">
        <f>1</f>
        <v>1</v>
      </c>
      <c r="CL10" s="4"/>
      <c r="CM10" s="12"/>
      <c r="CN10" s="4"/>
      <c r="CO10" s="4"/>
      <c r="CP10" s="4"/>
    </row>
    <row r="11" spans="1:94" s="2" customFormat="1" ht="45" x14ac:dyDescent="0.25">
      <c r="A11" s="25">
        <v>25</v>
      </c>
      <c r="B11" s="25" t="s">
        <v>13</v>
      </c>
      <c r="C11" s="26" t="s">
        <v>39</v>
      </c>
      <c r="D11" s="26" t="s">
        <v>38</v>
      </c>
      <c r="E11" s="25">
        <v>38</v>
      </c>
      <c r="F11" s="25">
        <v>19</v>
      </c>
      <c r="G11" s="27">
        <v>41193</v>
      </c>
      <c r="H11" s="27">
        <v>45291</v>
      </c>
      <c r="I11" s="28">
        <f t="shared" si="4"/>
        <v>11.166666666666666</v>
      </c>
      <c r="J11" s="19">
        <f t="shared" si="0"/>
        <v>76</v>
      </c>
      <c r="K11" s="21">
        <f t="shared" si="1"/>
        <v>6.8059701492537314</v>
      </c>
      <c r="L11" s="21">
        <f t="shared" si="2"/>
        <v>4</v>
      </c>
      <c r="M11" s="21">
        <f t="shared" si="5"/>
        <v>0.35820895522388063</v>
      </c>
      <c r="N11" s="21">
        <f t="shared" si="3"/>
        <v>2</v>
      </c>
      <c r="O11" s="36">
        <f t="shared" si="6"/>
        <v>0.17910447761194032</v>
      </c>
      <c r="P11" s="39"/>
      <c r="Q11" s="4">
        <f>1</f>
        <v>1</v>
      </c>
      <c r="R11" s="12"/>
      <c r="S11" s="4"/>
      <c r="T11" s="4"/>
      <c r="U11" s="17"/>
      <c r="V11" s="4">
        <f>5+1+6</f>
        <v>12</v>
      </c>
      <c r="W11" s="4"/>
      <c r="X11" s="4">
        <f>1</f>
        <v>1</v>
      </c>
      <c r="Y11" s="4">
        <v>1</v>
      </c>
      <c r="Z11" s="4"/>
      <c r="AA11" s="17"/>
      <c r="AB11" s="17"/>
      <c r="AC11" s="4"/>
      <c r="AD11" s="4"/>
      <c r="AE11" s="4">
        <f>20+2+2</f>
        <v>24</v>
      </c>
      <c r="AF11" s="4"/>
      <c r="AG11" s="4">
        <f>5+1</f>
        <v>6</v>
      </c>
      <c r="AH11" s="4">
        <v>1</v>
      </c>
      <c r="AI11" s="4"/>
      <c r="AJ11" s="4">
        <f>4+1+1</f>
        <v>6</v>
      </c>
      <c r="AK11" s="17"/>
      <c r="AL11" s="4"/>
      <c r="AM11" s="4"/>
      <c r="AN11" s="4"/>
      <c r="AO11" s="4"/>
      <c r="AP11" s="4"/>
      <c r="AQ11" s="4"/>
      <c r="AR11" s="4"/>
      <c r="AS11" s="4"/>
      <c r="AT11" s="4"/>
      <c r="AU11" s="4"/>
      <c r="AV11" s="4">
        <v>4</v>
      </c>
      <c r="AW11" s="4">
        <f>1</f>
        <v>1</v>
      </c>
      <c r="AX11" s="4">
        <v>4</v>
      </c>
      <c r="AY11" s="4"/>
      <c r="AZ11" s="4">
        <f>1</f>
        <v>1</v>
      </c>
      <c r="BA11" s="4"/>
      <c r="BB11" s="4"/>
      <c r="BC11" s="17"/>
      <c r="BD11" s="4"/>
      <c r="BE11" s="4">
        <f>2+1</f>
        <v>3</v>
      </c>
      <c r="BF11" s="4"/>
      <c r="BG11" s="4"/>
      <c r="BH11" s="4"/>
      <c r="BI11" s="17"/>
      <c r="BJ11" s="7">
        <v>1</v>
      </c>
      <c r="BK11" s="17"/>
      <c r="BL11" s="7"/>
      <c r="BM11" s="15"/>
      <c r="BN11" s="15"/>
      <c r="BO11" s="4"/>
      <c r="BP11" s="4"/>
      <c r="BQ11" s="4">
        <v>1</v>
      </c>
      <c r="BR11" s="17"/>
      <c r="BS11" s="10"/>
      <c r="BT11" s="15"/>
      <c r="BU11" s="17"/>
      <c r="BV11" s="4"/>
      <c r="BW11" s="4"/>
      <c r="BX11" s="4">
        <f>2+1</f>
        <v>3</v>
      </c>
      <c r="BY11" s="4"/>
      <c r="BZ11" s="15"/>
      <c r="CA11" s="4"/>
      <c r="CB11" s="4"/>
      <c r="CC11" s="4"/>
      <c r="CD11" s="12"/>
      <c r="CE11" s="12"/>
      <c r="CF11" s="4">
        <v>1</v>
      </c>
      <c r="CG11" s="4">
        <v>1</v>
      </c>
      <c r="CH11" s="4"/>
      <c r="CI11" s="4">
        <v>1</v>
      </c>
      <c r="CJ11" s="10"/>
      <c r="CK11" s="4">
        <v>1</v>
      </c>
      <c r="CL11" s="4"/>
      <c r="CM11" s="12"/>
      <c r="CN11" s="4">
        <v>1</v>
      </c>
      <c r="CO11" s="4">
        <v>1</v>
      </c>
      <c r="CP11" s="4"/>
    </row>
    <row r="12" spans="1:94" s="2" customFormat="1" ht="30" x14ac:dyDescent="0.25">
      <c r="A12" s="25">
        <v>26</v>
      </c>
      <c r="B12" s="25" t="s">
        <v>14</v>
      </c>
      <c r="C12" s="26" t="s">
        <v>35</v>
      </c>
      <c r="D12" s="26" t="s">
        <v>40</v>
      </c>
      <c r="E12" s="25">
        <v>50</v>
      </c>
      <c r="F12" s="25">
        <v>25</v>
      </c>
      <c r="G12" s="27">
        <v>40602</v>
      </c>
      <c r="H12" s="27">
        <v>45291</v>
      </c>
      <c r="I12" s="28">
        <f t="shared" si="4"/>
        <v>12.833333333333334</v>
      </c>
      <c r="J12" s="19">
        <f t="shared" si="0"/>
        <v>57</v>
      </c>
      <c r="K12" s="21">
        <f t="shared" si="1"/>
        <v>4.441558441558441</v>
      </c>
      <c r="L12" s="21">
        <f t="shared" si="2"/>
        <v>2.2799999999999998</v>
      </c>
      <c r="M12" s="21">
        <f t="shared" si="5"/>
        <v>0.17766233766233763</v>
      </c>
      <c r="N12" s="21">
        <f t="shared" si="3"/>
        <v>1.1399999999999999</v>
      </c>
      <c r="O12" s="36">
        <f t="shared" si="6"/>
        <v>8.8831168831168816E-2</v>
      </c>
      <c r="P12" s="39"/>
      <c r="Q12" s="4"/>
      <c r="R12" s="12"/>
      <c r="S12" s="4"/>
      <c r="T12" s="4"/>
      <c r="U12" s="17"/>
      <c r="V12" s="4">
        <v>4</v>
      </c>
      <c r="W12" s="4"/>
      <c r="X12" s="4"/>
      <c r="Y12" s="4">
        <v>5</v>
      </c>
      <c r="Z12" s="4">
        <v>1</v>
      </c>
      <c r="AA12" s="17"/>
      <c r="AB12" s="17"/>
      <c r="AC12" s="4">
        <v>1</v>
      </c>
      <c r="AD12" s="4"/>
      <c r="AE12" s="4">
        <f>25+2</f>
        <v>27</v>
      </c>
      <c r="AF12" s="4">
        <v>1</v>
      </c>
      <c r="AG12" s="4">
        <f>6+1+1</f>
        <v>8</v>
      </c>
      <c r="AH12" s="4"/>
      <c r="AI12" s="4"/>
      <c r="AJ12" s="4">
        <f>2+1</f>
        <v>3</v>
      </c>
      <c r="AK12" s="17"/>
      <c r="AL12" s="4"/>
      <c r="AM12" s="4"/>
      <c r="AN12" s="4"/>
      <c r="AO12" s="4"/>
      <c r="AP12" s="4"/>
      <c r="AQ12" s="4"/>
      <c r="AR12" s="4"/>
      <c r="AS12" s="4"/>
      <c r="AT12" s="4"/>
      <c r="AU12" s="4"/>
      <c r="AV12" s="4"/>
      <c r="AW12" s="4"/>
      <c r="AX12" s="4"/>
      <c r="AY12" s="4"/>
      <c r="AZ12" s="4"/>
      <c r="BA12" s="4"/>
      <c r="BB12" s="4"/>
      <c r="BC12" s="17"/>
      <c r="BD12" s="4"/>
      <c r="BE12" s="4"/>
      <c r="BF12" s="4"/>
      <c r="BG12" s="4"/>
      <c r="BH12" s="4"/>
      <c r="BI12" s="17"/>
      <c r="BJ12" s="7">
        <f>2+1</f>
        <v>3</v>
      </c>
      <c r="BK12" s="17"/>
      <c r="BL12" s="7"/>
      <c r="BM12" s="15"/>
      <c r="BN12" s="15"/>
      <c r="BO12" s="4"/>
      <c r="BP12" s="4"/>
      <c r="BQ12" s="4"/>
      <c r="BR12" s="17"/>
      <c r="BS12" s="10"/>
      <c r="BT12" s="15"/>
      <c r="BU12" s="17"/>
      <c r="BV12" s="4"/>
      <c r="BW12" s="4"/>
      <c r="BX12" s="4"/>
      <c r="BY12" s="4"/>
      <c r="BZ12" s="15"/>
      <c r="CA12" s="4"/>
      <c r="CB12" s="4"/>
      <c r="CC12" s="4"/>
      <c r="CD12" s="12"/>
      <c r="CE12" s="12"/>
      <c r="CF12" s="4">
        <v>1</v>
      </c>
      <c r="CG12" s="4"/>
      <c r="CH12" s="4"/>
      <c r="CI12" s="4"/>
      <c r="CJ12" s="10"/>
      <c r="CK12" s="4">
        <f>1+1</f>
        <v>2</v>
      </c>
      <c r="CL12" s="4"/>
      <c r="CM12" s="12"/>
      <c r="CN12" s="4"/>
      <c r="CO12" s="4">
        <v>1</v>
      </c>
      <c r="CP12" s="4"/>
    </row>
    <row r="13" spans="1:94" s="2" customFormat="1" ht="30" x14ac:dyDescent="0.25">
      <c r="A13" s="25">
        <v>27</v>
      </c>
      <c r="B13" s="25" t="s">
        <v>15</v>
      </c>
      <c r="C13" s="26" t="s">
        <v>35</v>
      </c>
      <c r="D13" s="26" t="s">
        <v>41</v>
      </c>
      <c r="E13" s="25">
        <v>49.3</v>
      </c>
      <c r="F13" s="25">
        <v>58</v>
      </c>
      <c r="G13" s="27">
        <v>39281</v>
      </c>
      <c r="H13" s="27">
        <v>45291</v>
      </c>
      <c r="I13" s="28">
        <f t="shared" si="4"/>
        <v>16.416666666666668</v>
      </c>
      <c r="J13" s="19">
        <f t="shared" si="0"/>
        <v>50</v>
      </c>
      <c r="K13" s="21">
        <f t="shared" si="1"/>
        <v>3.0456852791878171</v>
      </c>
      <c r="L13" s="21">
        <f t="shared" si="2"/>
        <v>0.86206896551724133</v>
      </c>
      <c r="M13" s="21">
        <f t="shared" si="5"/>
        <v>5.2511815158410635E-2</v>
      </c>
      <c r="N13" s="21">
        <f t="shared" si="3"/>
        <v>1.0141987829614605</v>
      </c>
      <c r="O13" s="36">
        <f t="shared" si="6"/>
        <v>6.1778606068718399E-2</v>
      </c>
      <c r="P13" s="39"/>
      <c r="Q13" s="4"/>
      <c r="R13" s="12"/>
      <c r="S13" s="4"/>
      <c r="T13" s="4"/>
      <c r="U13" s="17"/>
      <c r="V13" s="4"/>
      <c r="W13" s="4"/>
      <c r="X13" s="4">
        <v>2</v>
      </c>
      <c r="Y13" s="4"/>
      <c r="Z13" s="4"/>
      <c r="AA13" s="17"/>
      <c r="AB13" s="17"/>
      <c r="AC13" s="4">
        <v>1</v>
      </c>
      <c r="AD13" s="4"/>
      <c r="AE13" s="4">
        <f>15+2</f>
        <v>17</v>
      </c>
      <c r="AF13" s="4">
        <v>1</v>
      </c>
      <c r="AG13" s="4">
        <f>10+3</f>
        <v>13</v>
      </c>
      <c r="AH13" s="4"/>
      <c r="AI13" s="4"/>
      <c r="AJ13" s="4">
        <f>1</f>
        <v>1</v>
      </c>
      <c r="AK13" s="17"/>
      <c r="AL13" s="4"/>
      <c r="AM13" s="4">
        <f>1+1+1</f>
        <v>3</v>
      </c>
      <c r="AN13" s="4"/>
      <c r="AO13" s="4">
        <v>1</v>
      </c>
      <c r="AP13" s="4"/>
      <c r="AQ13" s="4"/>
      <c r="AR13" s="4"/>
      <c r="AS13" s="4"/>
      <c r="AT13" s="4"/>
      <c r="AU13" s="4"/>
      <c r="AV13" s="4"/>
      <c r="AW13" s="4">
        <v>1</v>
      </c>
      <c r="AX13" s="4"/>
      <c r="AY13" s="4">
        <v>1</v>
      </c>
      <c r="AZ13" s="4"/>
      <c r="BA13" s="4"/>
      <c r="BB13" s="4">
        <v>1</v>
      </c>
      <c r="BC13" s="17"/>
      <c r="BD13" s="4">
        <v>3</v>
      </c>
      <c r="BE13" s="4"/>
      <c r="BF13" s="4"/>
      <c r="BG13" s="4"/>
      <c r="BH13" s="4"/>
      <c r="BI13" s="17"/>
      <c r="BJ13" s="4">
        <f>1</f>
        <v>1</v>
      </c>
      <c r="BK13" s="17"/>
      <c r="BL13" s="4"/>
      <c r="BM13" s="15"/>
      <c r="BN13" s="15"/>
      <c r="BO13" s="4"/>
      <c r="BP13" s="4"/>
      <c r="BQ13" s="4"/>
      <c r="BR13" s="17"/>
      <c r="BS13" s="10"/>
      <c r="BT13" s="15"/>
      <c r="BU13" s="17"/>
      <c r="BV13" s="4"/>
      <c r="BW13" s="4"/>
      <c r="BX13" s="4"/>
      <c r="BY13" s="4"/>
      <c r="BZ13" s="15"/>
      <c r="CA13" s="4">
        <v>1</v>
      </c>
      <c r="CB13" s="4"/>
      <c r="CC13" s="4"/>
      <c r="CD13" s="12"/>
      <c r="CE13" s="12"/>
      <c r="CF13" s="4">
        <v>1</v>
      </c>
      <c r="CG13" s="4"/>
      <c r="CH13" s="4"/>
      <c r="CI13" s="4"/>
      <c r="CJ13" s="10"/>
      <c r="CK13" s="4"/>
      <c r="CL13" s="4"/>
      <c r="CM13" s="12"/>
      <c r="CN13" s="4"/>
      <c r="CO13" s="4">
        <v>1</v>
      </c>
      <c r="CP13" s="4">
        <v>1</v>
      </c>
    </row>
    <row r="14" spans="1:94" s="2" customFormat="1" ht="30" x14ac:dyDescent="0.25">
      <c r="A14" s="25">
        <v>28</v>
      </c>
      <c r="B14" s="25" t="s">
        <v>16</v>
      </c>
      <c r="C14" s="26" t="s">
        <v>35</v>
      </c>
      <c r="D14" s="26" t="s">
        <v>42</v>
      </c>
      <c r="E14" s="25">
        <v>39.950000000000003</v>
      </c>
      <c r="F14" s="25">
        <v>47</v>
      </c>
      <c r="G14" s="27">
        <v>39294</v>
      </c>
      <c r="H14" s="27">
        <v>45291</v>
      </c>
      <c r="I14" s="28">
        <f t="shared" si="4"/>
        <v>16.416666666666668</v>
      </c>
      <c r="J14" s="19">
        <f t="shared" si="0"/>
        <v>36</v>
      </c>
      <c r="K14" s="21">
        <f t="shared" si="1"/>
        <v>2.1928934010152283</v>
      </c>
      <c r="L14" s="21">
        <f t="shared" si="2"/>
        <v>0.76595744680851063</v>
      </c>
      <c r="M14" s="21">
        <f t="shared" si="5"/>
        <v>4.6657306404579324E-2</v>
      </c>
      <c r="N14" s="21">
        <f t="shared" si="3"/>
        <v>0.90112640801001243</v>
      </c>
      <c r="O14" s="36">
        <f t="shared" si="6"/>
        <v>5.4890948711269788E-2</v>
      </c>
      <c r="P14" s="39">
        <v>1</v>
      </c>
      <c r="Q14" s="4"/>
      <c r="R14" s="12"/>
      <c r="S14" s="4"/>
      <c r="T14" s="4">
        <v>1</v>
      </c>
      <c r="U14" s="17"/>
      <c r="V14" s="4"/>
      <c r="W14" s="4"/>
      <c r="X14" s="4"/>
      <c r="Y14" s="4"/>
      <c r="Z14" s="4"/>
      <c r="AA14" s="17"/>
      <c r="AB14" s="17"/>
      <c r="AC14" s="4"/>
      <c r="AD14" s="4"/>
      <c r="AE14" s="4">
        <f>13+1</f>
        <v>14</v>
      </c>
      <c r="AF14" s="4"/>
      <c r="AG14" s="4">
        <f>5+2</f>
        <v>7</v>
      </c>
      <c r="AH14" s="4"/>
      <c r="AI14" s="4"/>
      <c r="AJ14" s="4">
        <f>3+1</f>
        <v>4</v>
      </c>
      <c r="AK14" s="17"/>
      <c r="AL14" s="4"/>
      <c r="AM14" s="4"/>
      <c r="AN14" s="4"/>
      <c r="AO14" s="4"/>
      <c r="AP14" s="4"/>
      <c r="AQ14" s="4">
        <v>1</v>
      </c>
      <c r="AR14" s="4"/>
      <c r="AS14" s="4"/>
      <c r="AT14" s="4"/>
      <c r="AU14" s="4"/>
      <c r="AV14" s="4"/>
      <c r="AW14" s="4"/>
      <c r="AX14" s="4"/>
      <c r="AY14" s="4"/>
      <c r="AZ14" s="4"/>
      <c r="BA14" s="4"/>
      <c r="BB14" s="4"/>
      <c r="BC14" s="17"/>
      <c r="BD14" s="4"/>
      <c r="BE14" s="4"/>
      <c r="BF14" s="4"/>
      <c r="BG14" s="4"/>
      <c r="BH14" s="4"/>
      <c r="BI14" s="17"/>
      <c r="BJ14" s="4">
        <v>6</v>
      </c>
      <c r="BK14" s="17"/>
      <c r="BL14" s="4"/>
      <c r="BM14" s="15"/>
      <c r="BN14" s="15"/>
      <c r="BO14" s="4"/>
      <c r="BP14" s="4"/>
      <c r="BQ14" s="4"/>
      <c r="BR14" s="17"/>
      <c r="BS14" s="10"/>
      <c r="BT14" s="15"/>
      <c r="BU14" s="17"/>
      <c r="BV14" s="4"/>
      <c r="BW14" s="4"/>
      <c r="BX14" s="4"/>
      <c r="BY14" s="4"/>
      <c r="BZ14" s="15"/>
      <c r="CA14" s="4"/>
      <c r="CB14" s="4"/>
      <c r="CC14" s="4"/>
      <c r="CD14" s="12"/>
      <c r="CE14" s="12"/>
      <c r="CF14" s="4">
        <v>1</v>
      </c>
      <c r="CG14" s="4"/>
      <c r="CH14" s="4"/>
      <c r="CI14" s="4"/>
      <c r="CJ14" s="10"/>
      <c r="CK14" s="4"/>
      <c r="CL14" s="4"/>
      <c r="CM14" s="12"/>
      <c r="CN14" s="4"/>
      <c r="CO14" s="4">
        <v>1</v>
      </c>
      <c r="CP14" s="4"/>
    </row>
    <row r="15" spans="1:94" s="2" customFormat="1" ht="45" x14ac:dyDescent="0.25">
      <c r="A15" s="25">
        <v>29</v>
      </c>
      <c r="B15" s="25" t="s">
        <v>17</v>
      </c>
      <c r="C15" s="26" t="s">
        <v>44</v>
      </c>
      <c r="D15" s="26" t="s">
        <v>43</v>
      </c>
      <c r="E15" s="25">
        <v>36</v>
      </c>
      <c r="F15" s="25">
        <v>18</v>
      </c>
      <c r="G15" s="27">
        <v>41240</v>
      </c>
      <c r="H15" s="27">
        <v>45291</v>
      </c>
      <c r="I15" s="28">
        <f t="shared" si="4"/>
        <v>11.083333333333334</v>
      </c>
      <c r="J15" s="19">
        <f t="shared" si="0"/>
        <v>68</v>
      </c>
      <c r="K15" s="21">
        <f t="shared" si="1"/>
        <v>6.1353383458646613</v>
      </c>
      <c r="L15" s="21">
        <f t="shared" si="2"/>
        <v>3.7777777777777777</v>
      </c>
      <c r="M15" s="21">
        <f t="shared" si="5"/>
        <v>0.34085213032581452</v>
      </c>
      <c r="N15" s="21">
        <f t="shared" si="3"/>
        <v>1.8888888888888888</v>
      </c>
      <c r="O15" s="36">
        <f t="shared" si="6"/>
        <v>0.17042606516290726</v>
      </c>
      <c r="P15" s="39"/>
      <c r="Q15" s="4">
        <f>2+1</f>
        <v>3</v>
      </c>
      <c r="R15" s="12"/>
      <c r="S15" s="4"/>
      <c r="T15" s="4"/>
      <c r="U15" s="17"/>
      <c r="V15" s="4">
        <f>14+1+2</f>
        <v>17</v>
      </c>
      <c r="W15" s="4"/>
      <c r="X15" s="4"/>
      <c r="Y15" s="4"/>
      <c r="Z15" s="4"/>
      <c r="AA15" s="17"/>
      <c r="AB15" s="17"/>
      <c r="AC15" s="4">
        <v>1</v>
      </c>
      <c r="AD15" s="4"/>
      <c r="AE15" s="4">
        <f>12+3+1+1</f>
        <v>17</v>
      </c>
      <c r="AF15" s="4"/>
      <c r="AG15" s="4">
        <f>3+1+3+1</f>
        <v>8</v>
      </c>
      <c r="AH15" s="4"/>
      <c r="AI15" s="4">
        <v>1</v>
      </c>
      <c r="AJ15" s="4">
        <f>5+1</f>
        <v>6</v>
      </c>
      <c r="AK15" s="17"/>
      <c r="AL15" s="4"/>
      <c r="AM15" s="4">
        <v>2</v>
      </c>
      <c r="AN15" s="4">
        <v>1</v>
      </c>
      <c r="AO15" s="4"/>
      <c r="AP15" s="4"/>
      <c r="AQ15" s="4"/>
      <c r="AR15" s="4"/>
      <c r="AS15" s="4"/>
      <c r="AT15" s="4"/>
      <c r="AU15" s="4">
        <v>1</v>
      </c>
      <c r="AV15" s="4"/>
      <c r="AW15" s="4"/>
      <c r="AX15" s="4"/>
      <c r="AY15" s="4">
        <v>1</v>
      </c>
      <c r="AZ15" s="4"/>
      <c r="BA15" s="4"/>
      <c r="BB15" s="4"/>
      <c r="BC15" s="17"/>
      <c r="BD15" s="4"/>
      <c r="BE15" s="4">
        <v>1</v>
      </c>
      <c r="BF15" s="4"/>
      <c r="BG15" s="4"/>
      <c r="BH15" s="4"/>
      <c r="BI15" s="17"/>
      <c r="BJ15" s="4">
        <f>3+2</f>
        <v>5</v>
      </c>
      <c r="BK15" s="17"/>
      <c r="BL15" s="4"/>
      <c r="BM15" s="15"/>
      <c r="BN15" s="15"/>
      <c r="BO15" s="4"/>
      <c r="BP15" s="4"/>
      <c r="BQ15" s="4"/>
      <c r="BR15" s="17"/>
      <c r="BS15" s="10"/>
      <c r="BT15" s="15"/>
      <c r="BU15" s="17"/>
      <c r="BV15" s="4"/>
      <c r="BW15" s="4"/>
      <c r="BX15" s="4"/>
      <c r="BY15" s="4"/>
      <c r="BZ15" s="15"/>
      <c r="CA15" s="4"/>
      <c r="CB15" s="4"/>
      <c r="CC15" s="4"/>
      <c r="CD15" s="12"/>
      <c r="CE15" s="12"/>
      <c r="CF15" s="4">
        <v>3</v>
      </c>
      <c r="CG15" s="4">
        <v>1</v>
      </c>
      <c r="CH15" s="4"/>
      <c r="CI15" s="4"/>
      <c r="CJ15" s="10"/>
      <c r="CK15" s="4"/>
      <c r="CL15" s="4"/>
      <c r="CM15" s="12"/>
      <c r="CN15" s="4"/>
      <c r="CO15" s="4"/>
      <c r="CP15" s="4"/>
    </row>
    <row r="16" spans="1:94" s="2" customFormat="1" ht="30" x14ac:dyDescent="0.25">
      <c r="A16" s="25">
        <v>30</v>
      </c>
      <c r="B16" s="25" t="s">
        <v>18</v>
      </c>
      <c r="C16" s="26" t="s">
        <v>46</v>
      </c>
      <c r="D16" s="26" t="s">
        <v>45</v>
      </c>
      <c r="E16" s="25">
        <v>5.95</v>
      </c>
      <c r="F16" s="25">
        <v>7</v>
      </c>
      <c r="G16" s="27">
        <v>38138</v>
      </c>
      <c r="H16" s="27">
        <v>45291</v>
      </c>
      <c r="I16" s="28">
        <f t="shared" si="4"/>
        <v>19.583333333333332</v>
      </c>
      <c r="J16" s="19">
        <f t="shared" si="0"/>
        <v>15</v>
      </c>
      <c r="K16" s="21">
        <f t="shared" si="1"/>
        <v>0.76595744680851063</v>
      </c>
      <c r="L16" s="21">
        <f t="shared" si="2"/>
        <v>2.1428571428571428</v>
      </c>
      <c r="M16" s="21">
        <f t="shared" si="5"/>
        <v>0.10942249240121581</v>
      </c>
      <c r="N16" s="21">
        <f t="shared" si="3"/>
        <v>2.5210084033613445</v>
      </c>
      <c r="O16" s="36">
        <f t="shared" si="6"/>
        <v>0.12873234400143035</v>
      </c>
      <c r="P16" s="39"/>
      <c r="Q16" s="4"/>
      <c r="R16" s="12"/>
      <c r="S16" s="4"/>
      <c r="T16" s="4"/>
      <c r="U16" s="17"/>
      <c r="V16" s="4">
        <v>1</v>
      </c>
      <c r="W16" s="4"/>
      <c r="X16" s="4">
        <v>1</v>
      </c>
      <c r="Y16" s="4"/>
      <c r="Z16" s="4"/>
      <c r="AA16" s="17"/>
      <c r="AB16" s="17"/>
      <c r="AC16" s="4"/>
      <c r="AD16" s="4"/>
      <c r="AE16" s="4">
        <v>1</v>
      </c>
      <c r="AF16" s="4"/>
      <c r="AG16" s="4">
        <f>2+1</f>
        <v>3</v>
      </c>
      <c r="AH16" s="4"/>
      <c r="AI16" s="4"/>
      <c r="AJ16" s="4"/>
      <c r="AK16" s="17"/>
      <c r="AL16" s="4"/>
      <c r="AM16" s="4">
        <f>1</f>
        <v>1</v>
      </c>
      <c r="AN16" s="4"/>
      <c r="AO16" s="4"/>
      <c r="AP16" s="4">
        <v>1</v>
      </c>
      <c r="AQ16" s="4"/>
      <c r="AR16" s="4"/>
      <c r="AS16" s="4"/>
      <c r="AT16" s="4"/>
      <c r="AU16" s="4"/>
      <c r="AV16" s="4"/>
      <c r="AW16" s="4"/>
      <c r="AX16" s="4"/>
      <c r="AY16" s="4"/>
      <c r="AZ16" s="4"/>
      <c r="BA16" s="4"/>
      <c r="BB16" s="4"/>
      <c r="BC16" s="17"/>
      <c r="BD16" s="4"/>
      <c r="BE16" s="4">
        <f>1</f>
        <v>1</v>
      </c>
      <c r="BF16" s="4"/>
      <c r="BG16" s="4"/>
      <c r="BH16" s="4"/>
      <c r="BI16" s="17"/>
      <c r="BJ16" s="4"/>
      <c r="BK16" s="17"/>
      <c r="BL16" s="4"/>
      <c r="BM16" s="15"/>
      <c r="BN16" s="15"/>
      <c r="BO16" s="4"/>
      <c r="BP16" s="4">
        <v>1</v>
      </c>
      <c r="BQ16" s="4"/>
      <c r="BR16" s="17"/>
      <c r="BS16" s="10"/>
      <c r="BT16" s="15"/>
      <c r="BU16" s="17"/>
      <c r="BV16" s="4"/>
      <c r="BW16" s="4"/>
      <c r="BX16" s="4"/>
      <c r="BY16" s="4"/>
      <c r="BZ16" s="15"/>
      <c r="CA16" s="4"/>
      <c r="CB16" s="4"/>
      <c r="CC16" s="4"/>
      <c r="CD16" s="12"/>
      <c r="CE16" s="12"/>
      <c r="CF16" s="4"/>
      <c r="CG16" s="4"/>
      <c r="CH16" s="4"/>
      <c r="CI16" s="4"/>
      <c r="CJ16" s="10"/>
      <c r="CK16" s="4"/>
      <c r="CL16" s="4"/>
      <c r="CM16" s="12"/>
      <c r="CN16" s="4"/>
      <c r="CO16" s="4"/>
      <c r="CP16" s="4">
        <f>4+1</f>
        <v>5</v>
      </c>
    </row>
    <row r="17" spans="1:95" s="2" customFormat="1" ht="30" x14ac:dyDescent="0.25">
      <c r="A17" s="25">
        <v>33</v>
      </c>
      <c r="B17" s="25" t="s">
        <v>21</v>
      </c>
      <c r="C17" s="26" t="s">
        <v>189</v>
      </c>
      <c r="D17" s="26" t="s">
        <v>29</v>
      </c>
      <c r="E17" s="25">
        <v>44</v>
      </c>
      <c r="F17" s="25">
        <v>22</v>
      </c>
      <c r="G17" s="27">
        <v>39933</v>
      </c>
      <c r="H17" s="27">
        <v>45291</v>
      </c>
      <c r="I17" s="28">
        <f t="shared" si="4"/>
        <v>14.666666666666666</v>
      </c>
      <c r="J17" s="19">
        <f t="shared" si="0"/>
        <v>19</v>
      </c>
      <c r="K17" s="21">
        <f t="shared" si="1"/>
        <v>1.2954545454545454</v>
      </c>
      <c r="L17" s="21">
        <f t="shared" si="2"/>
        <v>0.86363636363636365</v>
      </c>
      <c r="M17" s="21">
        <f t="shared" si="5"/>
        <v>5.8884297520661162E-2</v>
      </c>
      <c r="N17" s="21">
        <f t="shared" si="3"/>
        <v>0.43181818181818182</v>
      </c>
      <c r="O17" s="36">
        <f t="shared" si="6"/>
        <v>2.9442148760330581E-2</v>
      </c>
      <c r="P17" s="39"/>
      <c r="Q17" s="4"/>
      <c r="R17" s="12"/>
      <c r="S17" s="4"/>
      <c r="T17" s="4"/>
      <c r="U17" s="17"/>
      <c r="V17" s="4"/>
      <c r="W17" s="4"/>
      <c r="X17" s="4"/>
      <c r="Y17" s="4"/>
      <c r="Z17" s="4"/>
      <c r="AA17" s="17"/>
      <c r="AB17" s="17"/>
      <c r="AC17" s="4">
        <v>1</v>
      </c>
      <c r="AD17" s="4"/>
      <c r="AE17" s="4">
        <f>1+1</f>
        <v>2</v>
      </c>
      <c r="AF17" s="4"/>
      <c r="AG17" s="4">
        <f>6+1+4+1</f>
        <v>12</v>
      </c>
      <c r="AH17" s="4"/>
      <c r="AI17" s="4"/>
      <c r="AJ17" s="4">
        <f>1</f>
        <v>1</v>
      </c>
      <c r="AK17" s="17"/>
      <c r="AL17" s="4">
        <v>1</v>
      </c>
      <c r="AM17" s="4"/>
      <c r="AN17" s="4"/>
      <c r="AO17" s="4"/>
      <c r="AP17" s="4"/>
      <c r="AQ17" s="4"/>
      <c r="AR17" s="4"/>
      <c r="AS17" s="4"/>
      <c r="AT17" s="4"/>
      <c r="AU17" s="4"/>
      <c r="AV17" s="4"/>
      <c r="AW17" s="4"/>
      <c r="AX17" s="4"/>
      <c r="AY17" s="4"/>
      <c r="AZ17" s="4"/>
      <c r="BA17" s="4"/>
      <c r="BB17" s="4"/>
      <c r="BC17" s="17"/>
      <c r="BD17" s="4"/>
      <c r="BE17" s="4"/>
      <c r="BF17" s="4"/>
      <c r="BG17" s="4"/>
      <c r="BH17" s="4"/>
      <c r="BI17" s="17"/>
      <c r="BJ17" s="4">
        <f>1</f>
        <v>1</v>
      </c>
      <c r="BK17" s="17"/>
      <c r="BL17" s="4"/>
      <c r="BM17" s="15"/>
      <c r="BN17" s="15"/>
      <c r="BO17" s="4"/>
      <c r="BP17" s="4"/>
      <c r="BQ17" s="4"/>
      <c r="BR17" s="17"/>
      <c r="BS17" s="10"/>
      <c r="BT17" s="15"/>
      <c r="BU17" s="17"/>
      <c r="BV17" s="4"/>
      <c r="BW17" s="4"/>
      <c r="BX17" s="4">
        <f>1</f>
        <v>1</v>
      </c>
      <c r="BY17" s="4"/>
      <c r="BZ17" s="15"/>
      <c r="CA17" s="4"/>
      <c r="CB17" s="4"/>
      <c r="CC17" s="4"/>
      <c r="CD17" s="12"/>
      <c r="CE17" s="12"/>
      <c r="CF17" s="4"/>
      <c r="CG17" s="4"/>
      <c r="CH17" s="4"/>
      <c r="CI17" s="4"/>
      <c r="CJ17" s="10"/>
      <c r="CK17" s="4"/>
      <c r="CL17" s="4"/>
      <c r="CM17" s="12"/>
      <c r="CN17" s="4"/>
      <c r="CO17" s="4"/>
      <c r="CP17" s="4"/>
    </row>
    <row r="18" spans="1:95" s="2" customFormat="1" ht="30" customHeight="1" x14ac:dyDescent="0.25">
      <c r="A18" s="25">
        <v>34</v>
      </c>
      <c r="B18" s="25" t="s">
        <v>159</v>
      </c>
      <c r="C18" s="26" t="s">
        <v>163</v>
      </c>
      <c r="D18" s="26" t="s">
        <v>164</v>
      </c>
      <c r="E18" s="25">
        <v>36.75</v>
      </c>
      <c r="F18" s="25">
        <v>14</v>
      </c>
      <c r="G18" s="27">
        <v>44230</v>
      </c>
      <c r="H18" s="27">
        <v>45291</v>
      </c>
      <c r="I18" s="28">
        <f t="shared" si="4"/>
        <v>2.8333333333333335</v>
      </c>
      <c r="J18" s="19">
        <f t="shared" si="0"/>
        <v>14</v>
      </c>
      <c r="K18" s="21">
        <f t="shared" ref="K18" si="12">J18/I18</f>
        <v>4.9411764705882346</v>
      </c>
      <c r="L18" s="21">
        <f t="shared" ref="L18" si="13">J18/F18</f>
        <v>1</v>
      </c>
      <c r="M18" s="21">
        <f t="shared" ref="M18" si="14">L18/I18</f>
        <v>0.3529411764705882</v>
      </c>
      <c r="N18" s="21">
        <f t="shared" ref="N18" si="15">J18/E18</f>
        <v>0.38095238095238093</v>
      </c>
      <c r="O18" s="36">
        <f t="shared" ref="O18" si="16">N18/I18</f>
        <v>0.13445378151260504</v>
      </c>
      <c r="P18" s="39"/>
      <c r="Q18" s="4"/>
      <c r="R18" s="12"/>
      <c r="S18" s="4"/>
      <c r="T18" s="4"/>
      <c r="U18" s="17"/>
      <c r="V18" s="4">
        <f>1</f>
        <v>1</v>
      </c>
      <c r="W18" s="4"/>
      <c r="X18" s="4"/>
      <c r="Y18" s="4"/>
      <c r="Z18" s="4"/>
      <c r="AA18" s="17"/>
      <c r="AB18" s="17"/>
      <c r="AC18" s="4">
        <f>1</f>
        <v>1</v>
      </c>
      <c r="AD18" s="4"/>
      <c r="AE18" s="4">
        <f>4+2</f>
        <v>6</v>
      </c>
      <c r="AF18" s="4"/>
      <c r="AG18" s="4">
        <f>1+1</f>
        <v>2</v>
      </c>
      <c r="AH18" s="4"/>
      <c r="AI18" s="4"/>
      <c r="AJ18" s="4"/>
      <c r="AK18" s="17"/>
      <c r="AL18" s="4"/>
      <c r="AM18" s="4"/>
      <c r="AN18" s="4"/>
      <c r="AO18" s="4"/>
      <c r="AP18" s="4"/>
      <c r="AQ18" s="4"/>
      <c r="AR18" s="4"/>
      <c r="AS18" s="4"/>
      <c r="AT18" s="4"/>
      <c r="AU18" s="4"/>
      <c r="AV18" s="4"/>
      <c r="AW18" s="4"/>
      <c r="AX18" s="4"/>
      <c r="AY18" s="4"/>
      <c r="AZ18" s="4">
        <f>1</f>
        <v>1</v>
      </c>
      <c r="BA18" s="4">
        <f>1</f>
        <v>1</v>
      </c>
      <c r="BB18" s="4"/>
      <c r="BC18" s="17"/>
      <c r="BD18" s="4"/>
      <c r="BE18" s="4"/>
      <c r="BF18" s="4"/>
      <c r="BG18" s="4"/>
      <c r="BH18" s="4"/>
      <c r="BI18" s="17"/>
      <c r="BJ18" s="7">
        <f>1</f>
        <v>1</v>
      </c>
      <c r="BK18" s="17"/>
      <c r="BL18" s="7"/>
      <c r="BM18" s="15"/>
      <c r="BN18" s="15"/>
      <c r="BO18" s="4"/>
      <c r="BP18" s="4"/>
      <c r="BQ18" s="4"/>
      <c r="BR18" s="17"/>
      <c r="BS18" s="10"/>
      <c r="BT18" s="15"/>
      <c r="BU18" s="17"/>
      <c r="BV18" s="4"/>
      <c r="BW18" s="4"/>
      <c r="BX18" s="4">
        <f>1</f>
        <v>1</v>
      </c>
      <c r="BY18" s="4"/>
      <c r="BZ18" s="15"/>
      <c r="CA18" s="4"/>
      <c r="CB18" s="4"/>
      <c r="CC18" s="4"/>
      <c r="CD18" s="12"/>
      <c r="CE18" s="12"/>
      <c r="CF18" s="4"/>
      <c r="CG18" s="4"/>
      <c r="CH18" s="4"/>
      <c r="CI18" s="4"/>
      <c r="CJ18" s="10"/>
      <c r="CK18" s="4"/>
      <c r="CL18" s="4"/>
      <c r="CM18" s="12"/>
      <c r="CN18" s="4"/>
      <c r="CO18" s="4"/>
      <c r="CP18" s="4"/>
    </row>
    <row r="19" spans="1:95" s="2" customFormat="1" ht="30" x14ac:dyDescent="0.25">
      <c r="A19" s="25">
        <v>39</v>
      </c>
      <c r="B19" s="25" t="s">
        <v>19</v>
      </c>
      <c r="C19" s="26" t="s">
        <v>48</v>
      </c>
      <c r="D19" s="26" t="s">
        <v>47</v>
      </c>
      <c r="E19" s="25">
        <v>34.85</v>
      </c>
      <c r="F19" s="25">
        <v>41</v>
      </c>
      <c r="G19" s="27">
        <v>39006</v>
      </c>
      <c r="H19" s="27">
        <v>45291</v>
      </c>
      <c r="I19" s="28">
        <f t="shared" si="4"/>
        <v>17.166666666666668</v>
      </c>
      <c r="J19" s="19">
        <f t="shared" si="0"/>
        <v>20</v>
      </c>
      <c r="K19" s="21">
        <f t="shared" si="1"/>
        <v>1.1650485436893203</v>
      </c>
      <c r="L19" s="21">
        <f t="shared" si="2"/>
        <v>0.48780487804878048</v>
      </c>
      <c r="M19" s="21">
        <f t="shared" si="5"/>
        <v>2.8415818138763909E-2</v>
      </c>
      <c r="N19" s="21">
        <f t="shared" si="3"/>
        <v>0.57388809182209466</v>
      </c>
      <c r="O19" s="36">
        <f t="shared" si="6"/>
        <v>3.3430374280898713E-2</v>
      </c>
      <c r="P19" s="39"/>
      <c r="Q19" s="4"/>
      <c r="R19" s="12"/>
      <c r="S19" s="4"/>
      <c r="T19" s="4"/>
      <c r="U19" s="17">
        <f>1</f>
        <v>1</v>
      </c>
      <c r="V19" s="4"/>
      <c r="W19" s="4"/>
      <c r="X19" s="4"/>
      <c r="Y19" s="4"/>
      <c r="Z19" s="4"/>
      <c r="AA19" s="17"/>
      <c r="AB19" s="17"/>
      <c r="AC19" s="4"/>
      <c r="AD19" s="4"/>
      <c r="AE19" s="4">
        <f>14+1+2</f>
        <v>17</v>
      </c>
      <c r="AF19" s="4"/>
      <c r="AG19" s="4"/>
      <c r="AH19" s="4"/>
      <c r="AI19" s="4"/>
      <c r="AJ19" s="4"/>
      <c r="AK19" s="17"/>
      <c r="AL19" s="4"/>
      <c r="AM19" s="4"/>
      <c r="AN19" s="4"/>
      <c r="AO19" s="4"/>
      <c r="AP19" s="4"/>
      <c r="AQ19" s="4"/>
      <c r="AR19" s="4">
        <f>1</f>
        <v>1</v>
      </c>
      <c r="AS19" s="4"/>
      <c r="AT19" s="4"/>
      <c r="AU19" s="4"/>
      <c r="AV19" s="4"/>
      <c r="AW19" s="4"/>
      <c r="AX19" s="4"/>
      <c r="AY19" s="4"/>
      <c r="AZ19" s="4"/>
      <c r="BA19" s="4"/>
      <c r="BB19" s="4"/>
      <c r="BC19" s="17"/>
      <c r="BD19" s="4"/>
      <c r="BE19" s="4"/>
      <c r="BF19" s="4"/>
      <c r="BG19" s="4"/>
      <c r="BH19" s="4"/>
      <c r="BI19" s="17"/>
      <c r="BJ19" s="4"/>
      <c r="BK19" s="17"/>
      <c r="BL19" s="4"/>
      <c r="BM19" s="15"/>
      <c r="BN19" s="15"/>
      <c r="BO19" s="4"/>
      <c r="BP19" s="4"/>
      <c r="BQ19" s="4"/>
      <c r="BR19" s="17"/>
      <c r="BS19" s="10"/>
      <c r="BT19" s="15"/>
      <c r="BU19" s="17"/>
      <c r="BV19" s="4"/>
      <c r="BW19" s="4"/>
      <c r="BX19" s="4"/>
      <c r="BY19" s="4"/>
      <c r="BZ19" s="15"/>
      <c r="CA19" s="4"/>
      <c r="CB19" s="4"/>
      <c r="CC19" s="4"/>
      <c r="CD19" s="12"/>
      <c r="CE19" s="12"/>
      <c r="CF19" s="4">
        <v>1</v>
      </c>
      <c r="CG19" s="4"/>
      <c r="CH19" s="4"/>
      <c r="CI19" s="4"/>
      <c r="CJ19" s="10"/>
      <c r="CK19" s="4"/>
      <c r="CL19" s="4"/>
      <c r="CM19" s="12"/>
      <c r="CN19" s="4"/>
      <c r="CO19" s="4"/>
      <c r="CP19" s="4"/>
    </row>
    <row r="20" spans="1:95" s="2" customFormat="1" ht="30" customHeight="1" x14ac:dyDescent="0.25">
      <c r="A20" s="25">
        <v>45</v>
      </c>
      <c r="B20" s="25" t="s">
        <v>160</v>
      </c>
      <c r="C20" s="26" t="s">
        <v>168</v>
      </c>
      <c r="D20" s="26" t="s">
        <v>169</v>
      </c>
      <c r="E20" s="25">
        <v>34.125</v>
      </c>
      <c r="F20" s="25">
        <v>13</v>
      </c>
      <c r="G20" s="27">
        <v>44230</v>
      </c>
      <c r="H20" s="27">
        <v>45291</v>
      </c>
      <c r="I20" s="28">
        <f t="shared" si="4"/>
        <v>2.8333333333333335</v>
      </c>
      <c r="J20" s="19">
        <f t="shared" si="0"/>
        <v>11</v>
      </c>
      <c r="K20" s="21">
        <f t="shared" ref="K20" si="17">J20/I20</f>
        <v>3.8823529411764706</v>
      </c>
      <c r="L20" s="21">
        <f t="shared" ref="L20" si="18">J20/F20</f>
        <v>0.84615384615384615</v>
      </c>
      <c r="M20" s="21">
        <f t="shared" ref="M20" si="19">L20/I20</f>
        <v>0.29864253393665158</v>
      </c>
      <c r="N20" s="21">
        <f t="shared" ref="N20" si="20">J20/E20</f>
        <v>0.32234432234432236</v>
      </c>
      <c r="O20" s="36">
        <f t="shared" ref="O20" si="21">N20/I20</f>
        <v>0.11376858435681965</v>
      </c>
      <c r="P20" s="39"/>
      <c r="Q20" s="4"/>
      <c r="R20" s="12"/>
      <c r="S20" s="4"/>
      <c r="T20" s="4"/>
      <c r="U20" s="17"/>
      <c r="V20" s="4">
        <f>2+1+1</f>
        <v>4</v>
      </c>
      <c r="W20" s="4"/>
      <c r="X20" s="4"/>
      <c r="Y20" s="4"/>
      <c r="Z20" s="4"/>
      <c r="AA20" s="17"/>
      <c r="AB20" s="17"/>
      <c r="AC20" s="4">
        <f>1</f>
        <v>1</v>
      </c>
      <c r="AD20" s="4"/>
      <c r="AE20" s="4">
        <f>1</f>
        <v>1</v>
      </c>
      <c r="AF20" s="4"/>
      <c r="AG20" s="4">
        <f>1</f>
        <v>1</v>
      </c>
      <c r="AH20" s="4"/>
      <c r="AI20" s="4">
        <f>1</f>
        <v>1</v>
      </c>
      <c r="AJ20" s="4"/>
      <c r="AK20" s="17"/>
      <c r="AL20" s="4"/>
      <c r="AM20" s="4"/>
      <c r="AN20" s="4"/>
      <c r="AO20" s="4"/>
      <c r="AP20" s="4"/>
      <c r="AQ20" s="4"/>
      <c r="AR20" s="4"/>
      <c r="AS20" s="4"/>
      <c r="AT20" s="4"/>
      <c r="AU20" s="4"/>
      <c r="AV20" s="4"/>
      <c r="AW20" s="4"/>
      <c r="AX20" s="4"/>
      <c r="AY20" s="4"/>
      <c r="AZ20" s="4"/>
      <c r="BA20" s="4"/>
      <c r="BB20" s="4"/>
      <c r="BC20" s="17"/>
      <c r="BD20" s="4"/>
      <c r="BE20" s="4"/>
      <c r="BF20" s="4"/>
      <c r="BG20" s="4"/>
      <c r="BH20" s="4"/>
      <c r="BI20" s="17"/>
      <c r="BJ20" s="7"/>
      <c r="BK20" s="17"/>
      <c r="BL20" s="7">
        <f>1</f>
        <v>1</v>
      </c>
      <c r="BM20" s="15"/>
      <c r="BN20" s="15"/>
      <c r="BO20" s="4"/>
      <c r="BP20" s="4"/>
      <c r="BQ20" s="4"/>
      <c r="BR20" s="17"/>
      <c r="BS20" s="10"/>
      <c r="BT20" s="15"/>
      <c r="BU20" s="17"/>
      <c r="BV20" s="4"/>
      <c r="BW20" s="4">
        <f>1</f>
        <v>1</v>
      </c>
      <c r="BX20" s="4"/>
      <c r="BY20" s="4"/>
      <c r="BZ20" s="15"/>
      <c r="CA20" s="4"/>
      <c r="CB20" s="4"/>
      <c r="CC20" s="4"/>
      <c r="CD20" s="12"/>
      <c r="CE20" s="12"/>
      <c r="CF20" s="4"/>
      <c r="CG20" s="4"/>
      <c r="CH20" s="4"/>
      <c r="CI20" s="4"/>
      <c r="CJ20" s="10"/>
      <c r="CK20" s="4">
        <f>1</f>
        <v>1</v>
      </c>
      <c r="CL20" s="4"/>
      <c r="CM20" s="12"/>
      <c r="CN20" s="4"/>
      <c r="CO20" s="4"/>
      <c r="CP20" s="4"/>
    </row>
    <row r="21" spans="1:95" s="2" customFormat="1" ht="30" customHeight="1" x14ac:dyDescent="0.25">
      <c r="A21" s="25">
        <v>46</v>
      </c>
      <c r="B21" s="25" t="s">
        <v>176</v>
      </c>
      <c r="C21" s="26" t="s">
        <v>177</v>
      </c>
      <c r="D21" s="26" t="s">
        <v>178</v>
      </c>
      <c r="E21" s="25">
        <v>50</v>
      </c>
      <c r="F21" s="25">
        <v>10</v>
      </c>
      <c r="G21" s="27">
        <v>44560</v>
      </c>
      <c r="H21" s="27">
        <v>45291</v>
      </c>
      <c r="I21" s="28">
        <f t="shared" si="4"/>
        <v>2</v>
      </c>
      <c r="J21" s="19">
        <f t="shared" ref="J21" si="22">SUM(P21:CP21)</f>
        <v>28</v>
      </c>
      <c r="K21" s="21">
        <f t="shared" ref="K21" si="23">J21/I21</f>
        <v>14</v>
      </c>
      <c r="L21" s="21">
        <f t="shared" ref="L21" si="24">J21/F21</f>
        <v>2.8</v>
      </c>
      <c r="M21" s="21">
        <f t="shared" ref="M21" si="25">L21/I21</f>
        <v>1.4</v>
      </c>
      <c r="N21" s="21">
        <f t="shared" ref="N21" si="26">J21/E21</f>
        <v>0.56000000000000005</v>
      </c>
      <c r="O21" s="36">
        <f t="shared" ref="O21" si="27">N21/I21</f>
        <v>0.28000000000000003</v>
      </c>
      <c r="P21" s="39">
        <f>1</f>
        <v>1</v>
      </c>
      <c r="Q21" s="4">
        <f>1</f>
        <v>1</v>
      </c>
      <c r="R21" s="12"/>
      <c r="S21" s="4"/>
      <c r="T21" s="4"/>
      <c r="U21" s="17"/>
      <c r="V21" s="4">
        <f>2</f>
        <v>2</v>
      </c>
      <c r="W21" s="4"/>
      <c r="X21" s="4"/>
      <c r="Y21" s="4"/>
      <c r="Z21" s="4"/>
      <c r="AA21" s="17"/>
      <c r="AB21" s="17"/>
      <c r="AC21" s="4"/>
      <c r="AD21" s="4"/>
      <c r="AE21" s="4">
        <f>5+4</f>
        <v>9</v>
      </c>
      <c r="AF21" s="4"/>
      <c r="AG21" s="4">
        <f>1</f>
        <v>1</v>
      </c>
      <c r="AH21" s="4"/>
      <c r="AI21" s="4">
        <f>1</f>
        <v>1</v>
      </c>
      <c r="AJ21" s="4">
        <f>4+2</f>
        <v>6</v>
      </c>
      <c r="AK21" s="17"/>
      <c r="AL21" s="4"/>
      <c r="AM21" s="4"/>
      <c r="AN21" s="4"/>
      <c r="AO21" s="4"/>
      <c r="AP21" s="4"/>
      <c r="AQ21" s="4"/>
      <c r="AR21" s="4"/>
      <c r="AS21" s="4"/>
      <c r="AT21" s="4">
        <f>1</f>
        <v>1</v>
      </c>
      <c r="AU21" s="4"/>
      <c r="AV21" s="4"/>
      <c r="AW21" s="4"/>
      <c r="AX21" s="4"/>
      <c r="AY21" s="4"/>
      <c r="AZ21" s="4"/>
      <c r="BA21" s="4"/>
      <c r="BB21" s="4"/>
      <c r="BC21" s="17"/>
      <c r="BD21" s="4"/>
      <c r="BE21" s="4"/>
      <c r="BF21" s="4">
        <f>2</f>
        <v>2</v>
      </c>
      <c r="BG21" s="4"/>
      <c r="BH21" s="4"/>
      <c r="BI21" s="17"/>
      <c r="BJ21" s="7">
        <f>1</f>
        <v>1</v>
      </c>
      <c r="BK21" s="17"/>
      <c r="BL21" s="7"/>
      <c r="BM21" s="15"/>
      <c r="BN21" s="15"/>
      <c r="BO21" s="4"/>
      <c r="BP21" s="4">
        <f>1</f>
        <v>1</v>
      </c>
      <c r="BQ21" s="4"/>
      <c r="BR21" s="17"/>
      <c r="BS21" s="10"/>
      <c r="BT21" s="15"/>
      <c r="BU21" s="17"/>
      <c r="BV21" s="4"/>
      <c r="BW21" s="4"/>
      <c r="BX21" s="4"/>
      <c r="BY21" s="4"/>
      <c r="BZ21" s="15"/>
      <c r="CA21" s="4"/>
      <c r="CB21" s="4"/>
      <c r="CC21" s="4"/>
      <c r="CD21" s="12"/>
      <c r="CE21" s="12"/>
      <c r="CF21" s="4">
        <f>1</f>
        <v>1</v>
      </c>
      <c r="CG21" s="4"/>
      <c r="CH21" s="4"/>
      <c r="CI21" s="4"/>
      <c r="CJ21" s="10"/>
      <c r="CK21" s="4"/>
      <c r="CL21" s="4"/>
      <c r="CM21" s="12"/>
      <c r="CN21" s="4"/>
      <c r="CO21" s="4">
        <f>1</f>
        <v>1</v>
      </c>
      <c r="CP21" s="4"/>
    </row>
    <row r="22" spans="1:95" s="2" customFormat="1" ht="30" x14ac:dyDescent="0.25">
      <c r="A22" s="25">
        <v>49</v>
      </c>
      <c r="B22" s="25" t="s">
        <v>20</v>
      </c>
      <c r="C22" s="26" t="s">
        <v>33</v>
      </c>
      <c r="D22" s="26" t="s">
        <v>49</v>
      </c>
      <c r="E22" s="25">
        <v>6</v>
      </c>
      <c r="F22" s="25">
        <v>3</v>
      </c>
      <c r="G22" s="27">
        <v>39202</v>
      </c>
      <c r="H22" s="27">
        <v>45291</v>
      </c>
      <c r="I22" s="28">
        <f t="shared" si="4"/>
        <v>16.666666666666668</v>
      </c>
      <c r="J22" s="19">
        <f t="shared" si="0"/>
        <v>3</v>
      </c>
      <c r="K22" s="21">
        <f t="shared" si="1"/>
        <v>0.18</v>
      </c>
      <c r="L22" s="21">
        <f t="shared" si="2"/>
        <v>1</v>
      </c>
      <c r="M22" s="21">
        <f t="shared" si="5"/>
        <v>0.06</v>
      </c>
      <c r="N22" s="21">
        <f t="shared" si="3"/>
        <v>0.5</v>
      </c>
      <c r="O22" s="36">
        <f t="shared" si="6"/>
        <v>0.03</v>
      </c>
      <c r="P22" s="39"/>
      <c r="Q22" s="4"/>
      <c r="R22" s="12"/>
      <c r="S22" s="4"/>
      <c r="T22" s="4"/>
      <c r="U22" s="17"/>
      <c r="V22" s="4"/>
      <c r="W22" s="4"/>
      <c r="X22" s="4"/>
      <c r="Y22" s="4"/>
      <c r="Z22" s="4"/>
      <c r="AA22" s="17"/>
      <c r="AB22" s="17"/>
      <c r="AC22" s="4"/>
      <c r="AD22" s="4"/>
      <c r="AE22" s="4"/>
      <c r="AF22" s="4"/>
      <c r="AG22" s="4">
        <f>1</f>
        <v>1</v>
      </c>
      <c r="AH22" s="4"/>
      <c r="AI22" s="4"/>
      <c r="AJ22" s="4">
        <f>1</f>
        <v>1</v>
      </c>
      <c r="AK22" s="17"/>
      <c r="AL22" s="4"/>
      <c r="AM22" s="4"/>
      <c r="AN22" s="4"/>
      <c r="AO22" s="4"/>
      <c r="AP22" s="4"/>
      <c r="AQ22" s="4"/>
      <c r="AR22" s="4"/>
      <c r="AS22" s="4"/>
      <c r="AT22" s="4"/>
      <c r="AU22" s="4"/>
      <c r="AV22" s="4"/>
      <c r="AW22" s="4"/>
      <c r="AX22" s="4"/>
      <c r="AY22" s="4"/>
      <c r="AZ22" s="4"/>
      <c r="BA22" s="4"/>
      <c r="BB22" s="4"/>
      <c r="BC22" s="17"/>
      <c r="BD22" s="4"/>
      <c r="BE22" s="4"/>
      <c r="BF22" s="4"/>
      <c r="BG22" s="4"/>
      <c r="BH22" s="4"/>
      <c r="BI22" s="17"/>
      <c r="BJ22" s="4">
        <v>1</v>
      </c>
      <c r="BK22" s="17"/>
      <c r="BL22" s="4"/>
      <c r="BM22" s="15"/>
      <c r="BN22" s="15"/>
      <c r="BO22" s="4"/>
      <c r="BP22" s="4"/>
      <c r="BQ22" s="4"/>
      <c r="BR22" s="17"/>
      <c r="BS22" s="10"/>
      <c r="BT22" s="15"/>
      <c r="BU22" s="17"/>
      <c r="BV22" s="4"/>
      <c r="BW22" s="4"/>
      <c r="BX22" s="4"/>
      <c r="BY22" s="4"/>
      <c r="BZ22" s="15"/>
      <c r="CA22" s="4"/>
      <c r="CB22" s="4"/>
      <c r="CC22" s="4"/>
      <c r="CD22" s="12"/>
      <c r="CE22" s="12"/>
      <c r="CF22" s="4"/>
      <c r="CG22" s="4"/>
      <c r="CH22" s="4"/>
      <c r="CI22" s="4"/>
      <c r="CJ22" s="10"/>
      <c r="CK22" s="4"/>
      <c r="CL22" s="4"/>
      <c r="CM22" s="12"/>
      <c r="CN22" s="4"/>
      <c r="CO22" s="4"/>
      <c r="CP22" s="4"/>
    </row>
    <row r="23" spans="1:95" s="2" customFormat="1" ht="30" x14ac:dyDescent="0.25">
      <c r="A23" s="25">
        <v>57</v>
      </c>
      <c r="B23" s="25" t="s">
        <v>22</v>
      </c>
      <c r="C23" s="26" t="s">
        <v>51</v>
      </c>
      <c r="D23" s="26" t="s">
        <v>50</v>
      </c>
      <c r="E23" s="25">
        <v>9</v>
      </c>
      <c r="F23" s="25">
        <v>3</v>
      </c>
      <c r="G23" s="27">
        <v>41226</v>
      </c>
      <c r="H23" s="27">
        <v>45291</v>
      </c>
      <c r="I23" s="28">
        <f t="shared" si="4"/>
        <v>11.083333333333334</v>
      </c>
      <c r="J23" s="19">
        <f t="shared" si="0"/>
        <v>1</v>
      </c>
      <c r="K23" s="21">
        <f t="shared" si="1"/>
        <v>9.0225563909774431E-2</v>
      </c>
      <c r="L23" s="21">
        <f t="shared" si="2"/>
        <v>0.33333333333333331</v>
      </c>
      <c r="M23" s="21">
        <f t="shared" si="5"/>
        <v>3.007518796992481E-2</v>
      </c>
      <c r="N23" s="21">
        <f t="shared" si="3"/>
        <v>0.1111111111111111</v>
      </c>
      <c r="O23" s="36">
        <f t="shared" si="6"/>
        <v>1.0025062656641603E-2</v>
      </c>
      <c r="P23" s="39"/>
      <c r="Q23" s="4"/>
      <c r="R23" s="12"/>
      <c r="S23" s="4"/>
      <c r="T23" s="4"/>
      <c r="U23" s="17"/>
      <c r="V23" s="4"/>
      <c r="W23" s="4"/>
      <c r="X23" s="4"/>
      <c r="Y23" s="4"/>
      <c r="Z23" s="4"/>
      <c r="AA23" s="17"/>
      <c r="AB23" s="17"/>
      <c r="AC23" s="4"/>
      <c r="AD23" s="4"/>
      <c r="AE23" s="4"/>
      <c r="AF23" s="4"/>
      <c r="AG23" s="4">
        <f>1</f>
        <v>1</v>
      </c>
      <c r="AH23" s="4"/>
      <c r="AI23" s="4"/>
      <c r="AJ23" s="4"/>
      <c r="AK23" s="17"/>
      <c r="AL23" s="4"/>
      <c r="AM23" s="4"/>
      <c r="AN23" s="4"/>
      <c r="AO23" s="4"/>
      <c r="AP23" s="4"/>
      <c r="AQ23" s="4"/>
      <c r="AR23" s="4"/>
      <c r="AS23" s="4"/>
      <c r="AT23" s="4"/>
      <c r="AU23" s="4"/>
      <c r="AV23" s="4"/>
      <c r="AW23" s="4"/>
      <c r="AX23" s="4"/>
      <c r="AY23" s="4"/>
      <c r="AZ23" s="4"/>
      <c r="BA23" s="4"/>
      <c r="BB23" s="4"/>
      <c r="BC23" s="17"/>
      <c r="BD23" s="4"/>
      <c r="BE23" s="4"/>
      <c r="BF23" s="4"/>
      <c r="BG23" s="4"/>
      <c r="BH23" s="4"/>
      <c r="BI23" s="17"/>
      <c r="BJ23" s="4"/>
      <c r="BK23" s="17"/>
      <c r="BL23" s="4"/>
      <c r="BM23" s="15"/>
      <c r="BN23" s="15"/>
      <c r="BO23" s="4"/>
      <c r="BP23" s="4"/>
      <c r="BQ23" s="4"/>
      <c r="BR23" s="17"/>
      <c r="BS23" s="10"/>
      <c r="BT23" s="15"/>
      <c r="BU23" s="17"/>
      <c r="BV23" s="4"/>
      <c r="BW23" s="4"/>
      <c r="BX23" s="4"/>
      <c r="BY23" s="4"/>
      <c r="BZ23" s="15"/>
      <c r="CA23" s="4"/>
      <c r="CB23" s="4"/>
      <c r="CC23" s="4"/>
      <c r="CD23" s="12"/>
      <c r="CE23" s="12"/>
      <c r="CF23" s="4"/>
      <c r="CG23" s="4"/>
      <c r="CH23" s="4"/>
      <c r="CI23" s="4"/>
      <c r="CJ23" s="10"/>
      <c r="CK23" s="4"/>
      <c r="CL23" s="4"/>
      <c r="CM23" s="12"/>
      <c r="CN23" s="4"/>
      <c r="CO23" s="4"/>
      <c r="CP23" s="4"/>
    </row>
    <row r="24" spans="1:95" s="2" customFormat="1" ht="30" x14ac:dyDescent="0.25">
      <c r="A24" s="25">
        <v>68</v>
      </c>
      <c r="B24" s="25" t="s">
        <v>23</v>
      </c>
      <c r="C24" s="26" t="s">
        <v>53</v>
      </c>
      <c r="D24" s="26" t="s">
        <v>52</v>
      </c>
      <c r="E24" s="25">
        <v>16</v>
      </c>
      <c r="F24" s="25">
        <v>8</v>
      </c>
      <c r="G24" s="27">
        <v>40876</v>
      </c>
      <c r="H24" s="27">
        <v>45291</v>
      </c>
      <c r="I24" s="28">
        <f t="shared" si="4"/>
        <v>12.083333333333334</v>
      </c>
      <c r="J24" s="19">
        <f t="shared" si="0"/>
        <v>0</v>
      </c>
      <c r="K24" s="21">
        <f t="shared" si="1"/>
        <v>0</v>
      </c>
      <c r="L24" s="21">
        <f t="shared" si="2"/>
        <v>0</v>
      </c>
      <c r="M24" s="21">
        <f t="shared" si="5"/>
        <v>0</v>
      </c>
      <c r="N24" s="21">
        <f t="shared" si="3"/>
        <v>0</v>
      </c>
      <c r="O24" s="36">
        <f t="shared" si="6"/>
        <v>0</v>
      </c>
      <c r="P24" s="39"/>
      <c r="Q24" s="4"/>
      <c r="R24" s="12"/>
      <c r="S24" s="4"/>
      <c r="T24" s="4"/>
      <c r="U24" s="17"/>
      <c r="V24" s="4"/>
      <c r="W24" s="4"/>
      <c r="X24" s="4"/>
      <c r="Y24" s="4"/>
      <c r="Z24" s="4"/>
      <c r="AA24" s="17"/>
      <c r="AB24" s="17"/>
      <c r="AC24" s="4"/>
      <c r="AD24" s="4"/>
      <c r="AE24" s="4"/>
      <c r="AF24" s="4"/>
      <c r="AG24" s="4"/>
      <c r="AH24" s="4"/>
      <c r="AI24" s="4"/>
      <c r="AJ24" s="4"/>
      <c r="AK24" s="17"/>
      <c r="AL24" s="4"/>
      <c r="AM24" s="4"/>
      <c r="AN24" s="4"/>
      <c r="AO24" s="4"/>
      <c r="AP24" s="4"/>
      <c r="AQ24" s="4"/>
      <c r="AR24" s="4"/>
      <c r="AS24" s="4"/>
      <c r="AT24" s="4"/>
      <c r="AU24" s="4"/>
      <c r="AV24" s="4"/>
      <c r="AW24" s="4"/>
      <c r="AX24" s="4"/>
      <c r="AY24" s="4"/>
      <c r="AZ24" s="4"/>
      <c r="BA24" s="4"/>
      <c r="BB24" s="4"/>
      <c r="BC24" s="17"/>
      <c r="BD24" s="4"/>
      <c r="BE24" s="4"/>
      <c r="BF24" s="4"/>
      <c r="BG24" s="4"/>
      <c r="BH24" s="4"/>
      <c r="BI24" s="17"/>
      <c r="BJ24" s="4"/>
      <c r="BK24" s="17"/>
      <c r="BL24" s="4"/>
      <c r="BM24" s="15"/>
      <c r="BN24" s="15"/>
      <c r="BO24" s="4"/>
      <c r="BP24" s="4"/>
      <c r="BQ24" s="4"/>
      <c r="BR24" s="17"/>
      <c r="BS24" s="10"/>
      <c r="BT24" s="15"/>
      <c r="BU24" s="17"/>
      <c r="BV24" s="4"/>
      <c r="BW24" s="4"/>
      <c r="BX24" s="4"/>
      <c r="BY24" s="4"/>
      <c r="BZ24" s="15"/>
      <c r="CA24" s="4"/>
      <c r="CB24" s="4"/>
      <c r="CC24" s="4"/>
      <c r="CD24" s="12"/>
      <c r="CE24" s="12"/>
      <c r="CF24" s="4"/>
      <c r="CG24" s="4"/>
      <c r="CH24" s="4"/>
      <c r="CI24" s="4"/>
      <c r="CJ24" s="10"/>
      <c r="CK24" s="4"/>
      <c r="CL24" s="4"/>
      <c r="CM24" s="12"/>
      <c r="CN24" s="4"/>
      <c r="CO24" s="4"/>
      <c r="CP24" s="4"/>
    </row>
    <row r="25" spans="1:95" s="2" customFormat="1" ht="30" x14ac:dyDescent="0.25">
      <c r="A25" s="25">
        <v>81</v>
      </c>
      <c r="B25" s="25" t="s">
        <v>24</v>
      </c>
      <c r="C25" s="26" t="s">
        <v>54</v>
      </c>
      <c r="D25" s="26" t="s">
        <v>32</v>
      </c>
      <c r="E25" s="25">
        <v>6</v>
      </c>
      <c r="F25" s="25">
        <v>2</v>
      </c>
      <c r="G25" s="27">
        <v>41467</v>
      </c>
      <c r="H25" s="27">
        <v>45291</v>
      </c>
      <c r="I25" s="29">
        <f t="shared" si="4"/>
        <v>10.416666666666666</v>
      </c>
      <c r="J25" s="22">
        <f t="shared" si="0"/>
        <v>4</v>
      </c>
      <c r="K25" s="23">
        <f t="shared" si="1"/>
        <v>0.38400000000000001</v>
      </c>
      <c r="L25" s="23">
        <f t="shared" si="2"/>
        <v>2</v>
      </c>
      <c r="M25" s="23">
        <f t="shared" si="5"/>
        <v>0.192</v>
      </c>
      <c r="N25" s="23">
        <f t="shared" si="3"/>
        <v>0.66666666666666663</v>
      </c>
      <c r="O25" s="37">
        <f>N25/I25</f>
        <v>6.4000000000000001E-2</v>
      </c>
      <c r="P25" s="39"/>
      <c r="Q25" s="4"/>
      <c r="R25" s="12"/>
      <c r="S25" s="4"/>
      <c r="T25" s="4"/>
      <c r="U25" s="17"/>
      <c r="V25" s="4"/>
      <c r="W25" s="4"/>
      <c r="X25" s="4"/>
      <c r="Y25" s="4"/>
      <c r="Z25" s="4"/>
      <c r="AA25" s="17"/>
      <c r="AB25" s="17"/>
      <c r="AC25" s="4"/>
      <c r="AD25" s="4"/>
      <c r="AE25" s="4">
        <f>3</f>
        <v>3</v>
      </c>
      <c r="AF25" s="4"/>
      <c r="AG25" s="4"/>
      <c r="AH25" s="4"/>
      <c r="AI25" s="4"/>
      <c r="AJ25" s="4"/>
      <c r="AK25" s="17"/>
      <c r="AL25" s="4"/>
      <c r="AM25" s="4"/>
      <c r="AN25" s="4"/>
      <c r="AO25" s="4"/>
      <c r="AP25" s="4"/>
      <c r="AQ25" s="4"/>
      <c r="AR25" s="4"/>
      <c r="AS25" s="4"/>
      <c r="AT25" s="4"/>
      <c r="AU25" s="4"/>
      <c r="AV25" s="4"/>
      <c r="AW25" s="4"/>
      <c r="AX25" s="4"/>
      <c r="AY25" s="4"/>
      <c r="AZ25" s="4"/>
      <c r="BA25" s="4"/>
      <c r="BB25" s="4">
        <v>1</v>
      </c>
      <c r="BC25" s="17"/>
      <c r="BD25" s="4"/>
      <c r="BE25" s="4"/>
      <c r="BF25" s="4"/>
      <c r="BG25" s="4"/>
      <c r="BH25" s="4"/>
      <c r="BI25" s="17"/>
      <c r="BJ25" s="4"/>
      <c r="BK25" s="17"/>
      <c r="BL25" s="4"/>
      <c r="BM25" s="15"/>
      <c r="BN25" s="15"/>
      <c r="BO25" s="4"/>
      <c r="BP25" s="4"/>
      <c r="BQ25" s="4"/>
      <c r="BR25" s="17"/>
      <c r="BS25" s="10"/>
      <c r="BT25" s="15"/>
      <c r="BU25" s="17"/>
      <c r="BV25" s="4"/>
      <c r="BW25" s="4"/>
      <c r="BX25" s="4"/>
      <c r="BY25" s="4"/>
      <c r="BZ25" s="15"/>
      <c r="CA25" s="4"/>
      <c r="CB25" s="4"/>
      <c r="CC25" s="4"/>
      <c r="CD25" s="12"/>
      <c r="CE25" s="12"/>
      <c r="CF25" s="4"/>
      <c r="CG25" s="4"/>
      <c r="CH25" s="4"/>
      <c r="CI25" s="4"/>
      <c r="CJ25" s="10"/>
      <c r="CK25" s="4"/>
      <c r="CL25" s="4"/>
      <c r="CM25" s="12"/>
      <c r="CN25" s="4"/>
      <c r="CO25" s="4"/>
      <c r="CP25" s="4"/>
    </row>
    <row r="26" spans="1:95" s="2" customFormat="1" ht="30" customHeight="1" x14ac:dyDescent="0.25">
      <c r="A26" s="25">
        <v>120</v>
      </c>
      <c r="B26" s="25" t="s">
        <v>165</v>
      </c>
      <c r="C26" s="26" t="s">
        <v>166</v>
      </c>
      <c r="D26" s="26" t="s">
        <v>167</v>
      </c>
      <c r="E26" s="25">
        <v>36.75</v>
      </c>
      <c r="F26" s="25">
        <v>14</v>
      </c>
      <c r="G26" s="27">
        <v>44355</v>
      </c>
      <c r="H26" s="27">
        <v>45291</v>
      </c>
      <c r="I26" s="29">
        <f t="shared" si="4"/>
        <v>2.5</v>
      </c>
      <c r="J26" s="22">
        <f t="shared" ref="J26" si="28">SUM(P26:CP26)</f>
        <v>29</v>
      </c>
      <c r="K26" s="23">
        <f t="shared" ref="K26" si="29">J26/I26</f>
        <v>11.6</v>
      </c>
      <c r="L26" s="23">
        <f t="shared" ref="L26" si="30">J26/F26</f>
        <v>2.0714285714285716</v>
      </c>
      <c r="M26" s="23">
        <f t="shared" ref="M26" si="31">L26/I26</f>
        <v>0.82857142857142863</v>
      </c>
      <c r="N26" s="23">
        <f t="shared" ref="N26" si="32">J26/E26</f>
        <v>0.78911564625850339</v>
      </c>
      <c r="O26" s="37">
        <f>N26/I26</f>
        <v>0.31564625850340133</v>
      </c>
      <c r="P26" s="39"/>
      <c r="Q26" s="4">
        <f>1</f>
        <v>1</v>
      </c>
      <c r="R26" s="12"/>
      <c r="S26" s="4"/>
      <c r="T26" s="4"/>
      <c r="U26" s="17"/>
      <c r="V26" s="4">
        <f>1+2</f>
        <v>3</v>
      </c>
      <c r="W26" s="4"/>
      <c r="X26" s="4"/>
      <c r="Y26" s="4"/>
      <c r="Z26" s="4"/>
      <c r="AA26" s="17"/>
      <c r="AB26" s="17"/>
      <c r="AC26" s="4">
        <f>2+1</f>
        <v>3</v>
      </c>
      <c r="AD26" s="4"/>
      <c r="AE26" s="4">
        <f>3+3</f>
        <v>6</v>
      </c>
      <c r="AF26" s="4"/>
      <c r="AG26" s="4">
        <f>1+4</f>
        <v>5</v>
      </c>
      <c r="AH26" s="4"/>
      <c r="AI26" s="4"/>
      <c r="AJ26" s="4">
        <f>1+3+1</f>
        <v>5</v>
      </c>
      <c r="AK26" s="17"/>
      <c r="AL26" s="4"/>
      <c r="AM26" s="4"/>
      <c r="AN26" s="4"/>
      <c r="AO26" s="4"/>
      <c r="AP26" s="4"/>
      <c r="AQ26" s="4"/>
      <c r="AR26" s="4"/>
      <c r="AS26" s="4"/>
      <c r="AT26" s="4"/>
      <c r="AU26" s="4"/>
      <c r="AV26" s="4"/>
      <c r="AW26" s="4"/>
      <c r="AX26" s="4"/>
      <c r="AY26" s="4"/>
      <c r="AZ26" s="4"/>
      <c r="BA26" s="4"/>
      <c r="BB26" s="4"/>
      <c r="BC26" s="17"/>
      <c r="BD26" s="4"/>
      <c r="BE26" s="4"/>
      <c r="BF26" s="4">
        <f>1</f>
        <v>1</v>
      </c>
      <c r="BG26" s="4"/>
      <c r="BH26" s="4"/>
      <c r="BI26" s="17"/>
      <c r="BJ26" s="4">
        <f>2</f>
        <v>2</v>
      </c>
      <c r="BK26" s="17"/>
      <c r="BL26" s="4"/>
      <c r="BM26" s="15"/>
      <c r="BN26" s="15"/>
      <c r="BO26" s="4"/>
      <c r="BP26" s="4"/>
      <c r="BQ26" s="4"/>
      <c r="BR26" s="17"/>
      <c r="BS26" s="10"/>
      <c r="BT26" s="15"/>
      <c r="BU26" s="17"/>
      <c r="BV26" s="4"/>
      <c r="BW26" s="4">
        <f>1</f>
        <v>1</v>
      </c>
      <c r="BX26" s="4">
        <f>1</f>
        <v>1</v>
      </c>
      <c r="BY26" s="4"/>
      <c r="BZ26" s="15"/>
      <c r="CA26" s="4"/>
      <c r="CB26" s="4"/>
      <c r="CC26" s="4"/>
      <c r="CD26" s="12"/>
      <c r="CE26" s="12"/>
      <c r="CF26" s="4">
        <f>1</f>
        <v>1</v>
      </c>
      <c r="CG26" s="4"/>
      <c r="CH26" s="4"/>
      <c r="CI26" s="4"/>
      <c r="CJ26" s="10"/>
      <c r="CK26" s="4"/>
      <c r="CL26" s="4"/>
      <c r="CM26" s="12"/>
      <c r="CN26" s="4"/>
      <c r="CO26" s="4"/>
      <c r="CP26" s="4"/>
    </row>
    <row r="27" spans="1:95" x14ac:dyDescent="0.25">
      <c r="D27" s="44" t="s">
        <v>124</v>
      </c>
      <c r="E27" s="41">
        <f>SUM(E3:E26)</f>
        <v>698.07499999999993</v>
      </c>
      <c r="F27" s="42">
        <f>SUM(F3:F26)</f>
        <v>531</v>
      </c>
      <c r="G27" s="63" t="s">
        <v>125</v>
      </c>
      <c r="H27" s="63" t="s">
        <v>125</v>
      </c>
      <c r="I27" s="43" t="s">
        <v>125</v>
      </c>
      <c r="J27" s="42">
        <f>SUM(J3:J26)</f>
        <v>608</v>
      </c>
      <c r="K27" s="60"/>
      <c r="L27" s="58"/>
      <c r="M27" s="58"/>
      <c r="N27" s="58"/>
      <c r="O27" s="61"/>
      <c r="P27" s="40">
        <f t="shared" ref="P27:W27" si="33">SUM(P3:P26)</f>
        <v>6</v>
      </c>
      <c r="Q27" s="40">
        <f t="shared" si="33"/>
        <v>11</v>
      </c>
      <c r="R27" s="13">
        <f t="shared" si="33"/>
        <v>1</v>
      </c>
      <c r="S27" s="8">
        <f t="shared" si="33"/>
        <v>1</v>
      </c>
      <c r="T27" s="8">
        <f t="shared" si="33"/>
        <v>1</v>
      </c>
      <c r="U27" s="18">
        <f t="shared" si="33"/>
        <v>1</v>
      </c>
      <c r="V27" s="8">
        <f t="shared" si="33"/>
        <v>81</v>
      </c>
      <c r="W27" s="8">
        <f t="shared" si="33"/>
        <v>1</v>
      </c>
      <c r="X27" s="8">
        <f t="shared" ref="X27:CP27" si="34">SUM(X3:X26)</f>
        <v>4</v>
      </c>
      <c r="Y27" s="8">
        <f t="shared" si="34"/>
        <v>7</v>
      </c>
      <c r="Z27" s="8">
        <f t="shared" si="34"/>
        <v>1</v>
      </c>
      <c r="AA27" s="67">
        <f t="shared" si="34"/>
        <v>0</v>
      </c>
      <c r="AB27" s="67">
        <f t="shared" si="34"/>
        <v>0</v>
      </c>
      <c r="AC27" s="8">
        <f t="shared" si="34"/>
        <v>14</v>
      </c>
      <c r="AD27" s="8">
        <f t="shared" si="34"/>
        <v>1</v>
      </c>
      <c r="AE27" s="8">
        <f t="shared" si="34"/>
        <v>172</v>
      </c>
      <c r="AF27" s="8">
        <f t="shared" si="34"/>
        <v>2</v>
      </c>
      <c r="AG27" s="8">
        <f t="shared" si="34"/>
        <v>96</v>
      </c>
      <c r="AH27" s="8">
        <f t="shared" si="34"/>
        <v>1</v>
      </c>
      <c r="AI27" s="8">
        <f t="shared" si="34"/>
        <v>3</v>
      </c>
      <c r="AJ27" s="8">
        <f t="shared" si="34"/>
        <v>46</v>
      </c>
      <c r="AK27" s="67">
        <f t="shared" si="34"/>
        <v>0</v>
      </c>
      <c r="AL27" s="8">
        <f t="shared" si="34"/>
        <v>2</v>
      </c>
      <c r="AM27" s="8">
        <f t="shared" si="34"/>
        <v>6</v>
      </c>
      <c r="AN27" s="8">
        <f t="shared" si="34"/>
        <v>1</v>
      </c>
      <c r="AO27" s="8">
        <f t="shared" si="34"/>
        <v>1</v>
      </c>
      <c r="AP27" s="8">
        <f t="shared" si="34"/>
        <v>1</v>
      </c>
      <c r="AQ27" s="8">
        <f t="shared" si="34"/>
        <v>1</v>
      </c>
      <c r="AR27" s="8">
        <f t="shared" si="34"/>
        <v>1</v>
      </c>
      <c r="AS27" s="8">
        <f t="shared" si="34"/>
        <v>1</v>
      </c>
      <c r="AT27" s="8">
        <f t="shared" si="34"/>
        <v>1</v>
      </c>
      <c r="AU27" s="8">
        <f t="shared" si="34"/>
        <v>1</v>
      </c>
      <c r="AV27" s="8">
        <f t="shared" si="34"/>
        <v>4</v>
      </c>
      <c r="AW27" s="8">
        <f t="shared" si="34"/>
        <v>2</v>
      </c>
      <c r="AX27" s="8">
        <f t="shared" si="34"/>
        <v>4</v>
      </c>
      <c r="AY27" s="8">
        <f t="shared" si="34"/>
        <v>2</v>
      </c>
      <c r="AZ27" s="8">
        <f t="shared" si="34"/>
        <v>2</v>
      </c>
      <c r="BA27" s="8">
        <f t="shared" si="34"/>
        <v>1</v>
      </c>
      <c r="BB27" s="8">
        <f t="shared" si="34"/>
        <v>2</v>
      </c>
      <c r="BC27" s="67">
        <f t="shared" si="34"/>
        <v>0</v>
      </c>
      <c r="BD27" s="8">
        <f t="shared" si="34"/>
        <v>6</v>
      </c>
      <c r="BE27" s="8">
        <f t="shared" si="34"/>
        <v>7</v>
      </c>
      <c r="BF27" s="8">
        <f t="shared" si="34"/>
        <v>3</v>
      </c>
      <c r="BG27" s="8">
        <f t="shared" si="34"/>
        <v>2</v>
      </c>
      <c r="BH27" s="8">
        <f t="shared" si="34"/>
        <v>1</v>
      </c>
      <c r="BI27" s="67">
        <f t="shared" si="34"/>
        <v>0</v>
      </c>
      <c r="BJ27" s="8">
        <f t="shared" si="34"/>
        <v>33</v>
      </c>
      <c r="BK27" s="67">
        <f t="shared" si="34"/>
        <v>0</v>
      </c>
      <c r="BL27" s="68">
        <f t="shared" si="34"/>
        <v>2</v>
      </c>
      <c r="BM27" s="66">
        <f t="shared" si="34"/>
        <v>0</v>
      </c>
      <c r="BN27" s="66">
        <f t="shared" si="34"/>
        <v>0</v>
      </c>
      <c r="BO27" s="8">
        <f t="shared" si="34"/>
        <v>1</v>
      </c>
      <c r="BP27" s="8">
        <f t="shared" si="34"/>
        <v>4</v>
      </c>
      <c r="BQ27" s="8">
        <f t="shared" si="34"/>
        <v>1</v>
      </c>
      <c r="BR27" s="67">
        <f t="shared" si="34"/>
        <v>0</v>
      </c>
      <c r="BS27" s="65">
        <f t="shared" si="34"/>
        <v>0</v>
      </c>
      <c r="BT27" s="66">
        <f t="shared" si="34"/>
        <v>0</v>
      </c>
      <c r="BU27" s="67">
        <f t="shared" si="34"/>
        <v>0</v>
      </c>
      <c r="BV27" s="8">
        <f t="shared" si="34"/>
        <v>2</v>
      </c>
      <c r="BW27" s="8">
        <f t="shared" si="34"/>
        <v>3</v>
      </c>
      <c r="BX27" s="8">
        <f t="shared" si="34"/>
        <v>10</v>
      </c>
      <c r="BY27" s="8">
        <f t="shared" si="34"/>
        <v>3</v>
      </c>
      <c r="BZ27" s="66">
        <f t="shared" si="34"/>
        <v>0</v>
      </c>
      <c r="CA27" s="8">
        <f t="shared" si="34"/>
        <v>1</v>
      </c>
      <c r="CB27" s="8">
        <f t="shared" si="34"/>
        <v>1</v>
      </c>
      <c r="CC27" s="8">
        <f t="shared" si="34"/>
        <v>3</v>
      </c>
      <c r="CD27" s="64">
        <f t="shared" si="34"/>
        <v>0</v>
      </c>
      <c r="CE27" s="64">
        <f t="shared" si="34"/>
        <v>0</v>
      </c>
      <c r="CF27" s="8">
        <f t="shared" si="34"/>
        <v>13</v>
      </c>
      <c r="CG27" s="8">
        <f t="shared" si="34"/>
        <v>6</v>
      </c>
      <c r="CH27" s="8">
        <f t="shared" si="34"/>
        <v>1</v>
      </c>
      <c r="CI27" s="8">
        <f t="shared" si="34"/>
        <v>2</v>
      </c>
      <c r="CJ27" s="65">
        <f t="shared" si="34"/>
        <v>0</v>
      </c>
      <c r="CK27" s="8">
        <f t="shared" si="34"/>
        <v>7</v>
      </c>
      <c r="CL27" s="8">
        <f t="shared" si="34"/>
        <v>1</v>
      </c>
      <c r="CM27" s="64">
        <f t="shared" si="34"/>
        <v>0</v>
      </c>
      <c r="CN27" s="8">
        <f t="shared" si="34"/>
        <v>1</v>
      </c>
      <c r="CO27" s="8">
        <f t="shared" si="34"/>
        <v>5</v>
      </c>
      <c r="CP27" s="8">
        <f t="shared" si="34"/>
        <v>6</v>
      </c>
    </row>
    <row r="28" spans="1:95" x14ac:dyDescent="0.25">
      <c r="D28" s="47"/>
      <c r="E28" s="48"/>
      <c r="F28" s="49"/>
      <c r="G28" s="49"/>
      <c r="H28" s="49"/>
      <c r="I28" s="50"/>
      <c r="J28" s="49"/>
      <c r="K28" s="48"/>
      <c r="L28" s="57"/>
      <c r="M28" s="57"/>
      <c r="N28" s="59"/>
      <c r="O28" s="57"/>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row>
    <row r="29" spans="1:95" ht="31.5" customHeight="1" x14ac:dyDescent="0.25">
      <c r="D29" s="71" t="s">
        <v>185</v>
      </c>
      <c r="E29" s="72"/>
      <c r="F29" s="72"/>
      <c r="G29" s="72"/>
      <c r="H29" s="72"/>
      <c r="I29" s="72"/>
      <c r="J29" s="72"/>
      <c r="K29" s="72"/>
      <c r="L29" s="72"/>
      <c r="M29" s="72"/>
      <c r="N29" s="72"/>
      <c r="O29" s="73"/>
      <c r="P29" s="46">
        <f>'PE-1'!B3+'PE-2'!B3+'PE-3'!B3+'PE-5'!B3+'PE-6'!B3+'PE-7'!B3+'PE-8'!B3+'PE-24'!B3+'PE-25'!B3+'PE-26'!B3+'PE-27'!B3+'PE-28'!B3+'PE-29'!B3+'PE-30'!B3+'PE-33'!B3+'PE-34'!B3+'PE-39'!B3+'PE-45'!B3+'PE-46'!B3+'PE-49'!B3+'PE-57'!B3+'PE-68'!B3+'PE-81'!B3+'PE-120'!B3</f>
        <v>0.75806113293646238</v>
      </c>
      <c r="Q29" s="46">
        <f>'PE-1'!C3+'PE-2'!C3+'PE-3'!C3+'PE-5'!C3+'PE-6'!C3+'PE-7'!C3+'PE-8'!C3+'PE-24'!C3+'PE-25'!C3+'PE-26'!C3+'PE-27'!C3+'PE-28'!C3+'PE-29'!C3+'PE-30'!C3+'PE-33'!C3+'PE-34'!C3+'PE-39'!C3+'PE-45'!C3+'PE-46'!C3+'PE-49'!C3+'PE-57'!C3+'PE-68'!C3+'PE-81'!C3+'PE-120'!C3</f>
        <v>1.5223604135911035</v>
      </c>
      <c r="R29" s="46">
        <f>'PE-1'!D3+'PE-2'!D3+'PE-3'!D3+'PE-5'!D3+'PE-6'!D3+'PE-7'!D3+'PE-8'!D3+'PE-24'!D3+'PE-25'!D3+'PE-26'!D3+'PE-27'!D3+'PE-28'!D3+'PE-29'!D3+'PE-30'!D3+'PE-33'!D3+'PE-34'!D3+'PE-39'!D3+'PE-45'!D3+'PE-46'!D3+'PE-49'!D3+'PE-57'!D3+'PE-68'!D3+'PE-81'!D3+'PE-120'!D3</f>
        <v>4.9586776859504127E-2</v>
      </c>
      <c r="S29" s="46">
        <f>'PE-1'!E3+'PE-2'!E3+'PE-3'!E3+'PE-5'!E3+'PE-6'!E3+'PE-7'!E3+'PE-8'!E3+'PE-24'!E3+'PE-25'!E3+'PE-26'!E3+'PE-27'!E3+'PE-28'!E3+'PE-29'!E3+'PE-30'!E3+'PE-33'!E3+'PE-34'!E3+'PE-39'!E3+'PE-45'!E3+'PE-46'!E3+'PE-49'!E3+'PE-57'!E3+'PE-68'!E3+'PE-81'!E3+'PE-120'!E3</f>
        <v>4.8387096774193547E-2</v>
      </c>
      <c r="T29" s="46">
        <f>'PE-1'!F3+'PE-2'!F3+'PE-3'!F3+'PE-5'!F3+'PE-6'!F3+'PE-7'!F3+'PE-8'!F3+'PE-24'!F3+'PE-25'!F3+'PE-26'!F3+'PE-27'!F3+'PE-28'!F3+'PE-29'!F3+'PE-30'!F3+'PE-33'!F3+'PE-34'!F3+'PE-39'!F3+'PE-45'!F3+'PE-46'!F3+'PE-49'!F3+'PE-57'!F3+'PE-68'!F3+'PE-81'!F3+'PE-120'!F3</f>
        <v>6.091370558375634E-2</v>
      </c>
      <c r="U29" s="46">
        <f>'PE-1'!G3+'PE-2'!G3+'PE-3'!G3+'PE-5'!G3+'PE-6'!G3+'PE-7'!G3+'PE-8'!G3+'PE-24'!G3+'PE-25'!G3+'PE-26'!G3+'PE-27'!G3+'PE-28'!G3+'PE-29'!G3+'PE-30'!G3+'PE-33'!G3+'PE-34'!G3+'PE-39'!G3+'PE-45'!G3+'PE-46'!G3+'PE-49'!G3+'PE-57'!G3+'PE-68'!G3+'PE-81'!G3+'PE-120'!G3</f>
        <v>5.8252427184466014E-2</v>
      </c>
      <c r="V29" s="46">
        <f>'PE-1'!H3+'PE-2'!H3+'PE-3'!H3+'PE-5'!H3+'PE-6'!H3+'PE-7'!H3+'PE-8'!H3+'PE-24'!H3+'PE-25'!H3+'PE-26'!H3+'PE-27'!H3+'PE-28'!H3+'PE-29'!H3+'PE-30'!H3+'PE-33'!H3+'PE-34'!H3+'PE-39'!H3+'PE-45'!H3+'PE-46'!H3+'PE-49'!H3+'PE-57'!H3+'PE-68'!H3+'PE-81'!H3+'PE-120'!H3</f>
        <v>10.01231717163439</v>
      </c>
      <c r="W29" s="46">
        <f>'PE-1'!J3+'PE-2'!J3+'PE-3'!J3+'PE-5'!J3+'PE-6'!J3+'PE-7'!J3+'PE-8'!J3+'PE-24'!J3+'PE-25'!J3+'PE-26'!J3+'PE-27'!J3+'PE-28'!J3+'PE-29'!J3+'PE-30'!J3+'PE-33'!J3+'PE-34'!J3+'PE-39'!J3+'PE-45'!J3+'PE-46'!J3+'PE-49'!J3+'PE-57'!J3+'PE-68'!J3+'PE-81'!J3+'PE-120'!J3</f>
        <v>0.26244347976071691</v>
      </c>
      <c r="X29" s="46">
        <f>'PE-1'!J3+'PE-2'!J3+'PE-3'!J3+'PE-5'!J3+'PE-6'!J3+'PE-7'!J3+'PE-8'!J3+'PE-24'!J3+'PE-25'!J3+'PE-26'!J3+'PE-27'!J3+'PE-28'!J3+'PE-29'!J3+'PE-30'!J3+'PE-33'!J3+'PE-34'!J3+'PE-39'!J3+'PE-45'!J3+'PE-46'!J3+'PE-49'!J3+'PE-57'!J3+'PE-68'!J3+'PE-81'!J3+'PE-120'!J3</f>
        <v>0.26244347976071691</v>
      </c>
      <c r="Y29" s="46">
        <f>'PE-1'!K3+'PE-2'!K3+'PE-3'!K3+'PE-5'!K3+'PE-6'!K3+'PE-7'!K3+'PE-8'!K3+'PE-24'!K3+'PE-25'!K3+'PE-26'!K3+'PE-27'!K3+'PE-28'!K3+'PE-29'!K3+'PE-30'!K3+'PE-33'!K3+'PE-34'!K3+'PE-39'!K3+'PE-45'!K3+'PE-46'!K3+'PE-49'!K3+'PE-57'!K3+'PE-68'!K3+'PE-81'!K3+'PE-120'!K3</f>
        <v>0.54620173456161114</v>
      </c>
      <c r="Z29" s="46">
        <f>'PE-1'!L3+'PE-2'!L3+'PE-3'!L3+'PE-5'!L3+'PE-6'!L3+'PE-7'!L3+'PE-8'!L3+'PE-24'!L3+'PE-25'!L3+'PE-26'!L3+'PE-27'!L3+'PE-28'!L3+'PE-29'!L3+'PE-30'!L3+'PE-33'!L3+'PE-34'!L3+'PE-39'!L3+'PE-45'!L3+'PE-46'!L3+'PE-49'!L3+'PE-57'!L3+'PE-68'!L3+'PE-81'!L3+'PE-120'!L3</f>
        <v>7.792207792207792E-2</v>
      </c>
      <c r="AA29" s="46">
        <f>'PE-1'!M3+'PE-2'!M3+'PE-3'!M3+'PE-5'!M3+'PE-6'!M3+'PE-7'!M3+'PE-8'!M3+'PE-24'!M3+'PE-25'!M3+'PE-26'!M3+'PE-27'!M3+'PE-28'!M3+'PE-29'!M3+'PE-30'!M3+'PE-33'!M3+'PE-34'!M3+'PE-39'!M3+'PE-45'!M3+'PE-46'!M3+'PE-49'!M3+'PE-57'!M3+'PE-68'!M3+'PE-81'!M3+'PE-120'!M3</f>
        <v>0</v>
      </c>
      <c r="AB29" s="46">
        <f>'PE-1'!N3+'PE-2'!N3+'PE-3'!N3+'PE-5'!N3+'PE-6'!N3+'PE-7'!N3+'PE-8'!N3+'PE-24'!N3+'PE-25'!N3+'PE-26'!N3+'PE-27'!N3+'PE-28'!N3+'PE-29'!N3+'PE-30'!N3+'PE-33'!N3+'PE-34'!N3+'PE-39'!N3+'PE-45'!N3+'PE-46'!N3+'PE-49'!N3+'PE-57'!N3+'PE-68'!N3+'PE-81'!N3+'PE-120'!N3</f>
        <v>0</v>
      </c>
      <c r="AC29" s="46">
        <f>'PE-1'!O3+'PE-2'!O3+'PE-3'!O3+'PE-5'!O3+'PE-6'!O3+'PE-7'!O3+'PE-8'!O3+'PE-24'!O3+'PE-25'!O3+'PE-26'!O3+'PE-27'!O3+'PE-28'!O3+'PE-29'!O3+'PE-30'!O3+'PE-33'!O3+'PE-34'!O3+'PE-39'!O3+'PE-45'!O3+'PE-46'!O3+'PE-49'!O3+'PE-57'!O3+'PE-68'!O3+'PE-81'!O3+'PE-120'!O3</f>
        <v>2.7544138024472078</v>
      </c>
      <c r="AD29" s="46">
        <f>'PE-1'!P3+'PE-2'!P3+'PE-3'!P3+'PE-5'!P3+'PE-6'!P3+'PE-7'!P3+'PE-8'!P3+'PE-24'!P3+'PE-25'!P3+'PE-26'!P3+'PE-27'!P3+'PE-28'!P3+'PE-29'!P3+'PE-30'!P3+'PE-33'!P3+'PE-34'!P3+'PE-39'!P3+'PE-45'!P3+'PE-46'!P3+'PE-49'!P3+'PE-57'!P3+'PE-68'!P3+'PE-81'!P3+'PE-120'!P3</f>
        <v>4.6332046332046337E-2</v>
      </c>
      <c r="AE29" s="46">
        <f>'PE-1'!Q3+'PE-2'!Q3+'PE-3'!Q3+'PE-5'!Q3+'PE-6'!Q3+'PE-7'!Q3+'PE-8'!Q3+'PE-24'!Q3+'PE-25'!Q3+'PE-26'!Q3+'PE-27'!Q3+'PE-28'!Q3+'PE-29'!Q3+'PE-30'!Q3+'PE-33'!Q3+'PE-34'!Q3+'PE-39'!Q3+'PE-45'!Q3+'PE-46'!Q3+'PE-49'!Q3+'PE-57'!Q3+'PE-68'!Q3+'PE-81'!Q3+'PE-120'!Q3</f>
        <v>21.102097958070846</v>
      </c>
      <c r="AF29" s="46">
        <f>'PE-1'!R3+'PE-2'!R3+'PE-3'!R3+'PE-5'!R3+'PE-6'!R3+'PE-7'!R3+'PE-8'!R3+'PE-24'!R3+'PE-25'!R3+'PE-26'!R3+'PE-27'!R3+'PE-28'!R3+'PE-29'!R3+'PE-30'!R3+'PE-33'!R3+'PE-34'!R3+'PE-39'!R3+'PE-45'!R3+'PE-46'!R3+'PE-49'!R3+'PE-57'!R3+'PE-68'!R3+'PE-81'!R3+'PE-120'!R3</f>
        <v>0.13883578350583425</v>
      </c>
      <c r="AG29" s="46">
        <f>'PE-1'!S3+'PE-2'!S3+'PE-3'!S3+'PE-5'!S3+'PE-6'!S3+'PE-7'!S3+'PE-8'!S3+'PE-24'!S3+'PE-25'!S3+'PE-26'!S3+'PE-27'!S3+'PE-28'!S3+'PE-29'!S3+'PE-30'!S3+'PE-33'!S3+'PE-34'!S3+'PE-39'!S3+'PE-45'!S3+'PE-46'!S3+'PE-49'!S3+'PE-57'!S3+'PE-68'!S3+'PE-81'!S3+'PE-120'!S3</f>
        <v>9.8296987755645944</v>
      </c>
      <c r="AH29" s="46">
        <f>'PE-1'!T3+'PE-2'!T3+'PE-3'!T3+'PE-5'!T3+'PE-6'!T3+'PE-7'!T3+'PE-8'!T3+'PE-24'!T3+'PE-25'!T3+'PE-26'!T3+'PE-27'!T3+'PE-28'!T3+'PE-29'!T3+'PE-30'!T3+'PE-33'!T3+'PE-34'!T3+'PE-39'!T3+'PE-45'!T3+'PE-46'!T3+'PE-49'!T3+'PE-57'!T3+'PE-68'!T3+'PE-81'!T3+'PE-120'!T3</f>
        <v>8.9552238805970158E-2</v>
      </c>
      <c r="AI29" s="46">
        <f>'PE-1'!U3+'PE-2'!U3+'PE-3'!U3+'PE-5'!U3+'PE-6'!U3+'PE-7'!U3+'PE-8'!U3+'PE-24'!U3+'PE-25'!U3+'PE-26'!U3+'PE-27'!U3+'PE-28'!U3+'PE-29'!U3+'PE-30'!U3+'PE-33'!U3+'PE-34'!U3+'PE-39'!U3+'PE-45'!U3+'PE-46'!U3+'PE-49'!U3+'PE-57'!U3+'PE-68'!U3+'PE-81'!U3+'PE-120'!U3</f>
        <v>0.94316674038036263</v>
      </c>
      <c r="AJ29" s="46">
        <f>'PE-1'!V3+'PE-2'!V3+'PE-3'!V3+'PE-5'!V3+'PE-6'!V3+'PE-7'!V3+'PE-8'!V3+'PE-24'!V3+'PE-25'!V3+'PE-26'!V3+'PE-27'!V3+'PE-28'!V3+'PE-29'!V3+'PE-30'!V3+'PE-33'!V3+'PE-34'!V3+'PE-39'!V3+'PE-45'!V3+'PE-46'!V3+'PE-49'!V3+'PE-57'!V3+'PE-68'!V3+'PE-81'!V3+'PE-120'!V3</f>
        <v>7.4303281654178654</v>
      </c>
      <c r="AK29" s="46">
        <f>'PE-1'!W3+'PE-2'!W3+'PE-3'!W3+'PE-5'!W3+'PE-6'!W3+'PE-7'!W3+'PE-8'!W3+'PE-24'!W3+'PE-25'!W3+'PE-26'!W3+'PE-27'!W3+'PE-28'!W3+'PE-29'!W3+'PE-30'!W3+'PE-33'!W3+'PE-34'!W3+'PE-39'!W3+'PE-45'!W3+'PE-46'!W3+'PE-49'!W3+'PE-57'!W3+'PE-68'!W3+'PE-81'!W3+'PE-120'!W3</f>
        <v>0</v>
      </c>
      <c r="AL29" s="46">
        <f>'PE-1'!X3+'PE-2'!X3+'PE-3'!X3+'PE-5'!X3+'PE-6'!X3+'PE-7'!X3+'PE-8'!X3+'PE-24'!X3+'PE-25'!X3+'PE-26'!X3+'PE-27'!X3+'PE-28'!X3+'PE-29'!X3+'PE-30'!X3+'PE-33'!X3+'PE-34'!X3+'PE-39'!X3+'PE-45'!X3+'PE-46'!X3+'PE-49'!X3+'PE-57'!X3+'PE-68'!X3+'PE-81'!X3+'PE-120'!X3</f>
        <v>0.11451386451386453</v>
      </c>
      <c r="AM29" s="46">
        <f>'PE-1'!Y3+'PE-2'!Y3+'PE-3'!Y3+'PE-5'!Y3+'PE-6'!Y3+'PE-7'!Y3+'PE-8'!Y3+'PE-24'!Y3+'PE-25'!Y3+'PE-26'!Y3+'PE-27'!Y3+'PE-28'!Y3+'PE-29'!Y3+'PE-30'!Y3+'PE-33'!Y3+'PE-34'!Y3+'PE-39'!Y3+'PE-45'!Y3+'PE-46'!Y3+'PE-49'!Y3+'PE-57'!Y3+'PE-68'!Y3+'PE-81'!Y3+'PE-120'!Y3</f>
        <v>0.41425607435805195</v>
      </c>
      <c r="AN29" s="46">
        <f>'PE-1'!Z3+'PE-2'!Z3+'PE-3'!Z3+'PE-5'!Z3+'PE-6'!Z3+'PE-7'!Z3+'PE-8'!Z3+'PE-24'!Z3+'PE-25'!Z3+'PE-26'!Z3+'PE-27'!Z3+'PE-28'!Z3+'PE-29'!Z3+'PE-30'!Z3+'PE-33'!Z3+'PE-34'!Z3+'PE-39'!Z3+'PE-45'!Z3+'PE-46'!Z3+'PE-49'!Z3+'PE-57'!Z3+'PE-68'!Z3+'PE-81'!Z3+'PE-120'!Z3</f>
        <v>9.0225563909774431E-2</v>
      </c>
      <c r="AO29" s="46">
        <f>'PE-1'!AA3+'PE-2'!AA3+'PE-3'!AA3+'PE-5'!AA3+'PE-6'!AA3+'PE-7'!AA3+'PE-8'!AA3+'PE-24'!AA3+'PE-25'!AA3+'PE-26'!AA3+'PE-27'!AA3+'PE-28'!AA3+'PE-29'!AA3+'PE-30'!AA3+'PE-33'!AA3+'PE-34'!AA3+'PE-39'!AA3+'PE-45'!AA3+'PE-46'!AA3+'PE-49'!AA3+'PE-57'!AA3+'PE-68'!AA3+'PE-81'!AA3+'PE-120'!AA3</f>
        <v>6.091370558375634E-2</v>
      </c>
      <c r="AP29" s="46">
        <f>'PE-1'!AB3+'PE-2'!AB3+'PE-3'!AB3+'PE-5'!AB3+'PE-6'!AB3+'PE-7'!AB3+'PE-8'!AB3+'PE-24'!AB3+'PE-25'!AB3+'PE-26'!AB3+'PE-27'!AB3+'PE-28'!AB3+'PE-29'!AB3+'PE-30'!AB3+'PE-33'!AB3+'PE-34'!AB3+'PE-39'!AB3+'PE-45'!AB3+'PE-46'!AB3+'PE-49'!AB3+'PE-57'!AB3+'PE-68'!AB3+'PE-81'!AB3+'PE-120'!AB3</f>
        <v>5.1063829787234047E-2</v>
      </c>
      <c r="AQ29" s="46">
        <f>'PE-1'!AC3+'PE-2'!AC3+'PE-3'!AC3+'PE-5'!AC3+'PE-6'!AC3+'PE-7'!AC3+'PE-8'!AC3+'PE-24'!AC3+'PE-25'!AC3+'PE-26'!AC3+'PE-27'!AC3+'PE-28'!AC3+'PE-29'!AC3+'PE-30'!AC3+'PE-33'!AC3+'PE-34'!AC3+'PE-39'!AC3+'PE-45'!AC3+'PE-46'!AC3+'PE-49'!AC3+'PE-57'!AC3+'PE-68'!AC3+'PE-81'!AC3+'PE-120'!AC3</f>
        <v>6.091370558375634E-2</v>
      </c>
      <c r="AR29" s="46">
        <f>'PE-1'!AD3+'PE-2'!AD3+'PE-3'!AD3+'PE-5'!AD3+'PE-6'!AD3+'PE-7'!AD3+'PE-8'!AD3+'PE-24'!AD3+'PE-25'!AD3+'PE-26'!AD3+'PE-27'!AD3+'PE-28'!AD3+'PE-29'!AD3+'PE-30'!AD3+'PE-33'!AD3+'PE-34'!AD3+'PE-39'!AD3+'PE-45'!AD3+'PE-46'!AD3+'PE-49'!AD3+'PE-57'!AD3+'PE-68'!AD3+'PE-81'!AD3+'PE-120'!AD3</f>
        <v>5.8252427184466014E-2</v>
      </c>
      <c r="AS29" s="46">
        <f>'PE-1'!AE3+'PE-2'!AE3+'PE-3'!AE3+'PE-5'!AE3+'PE-6'!AE3+'PE-7'!AE3+'PE-8'!AE3+'PE-24'!AE3+'PE-25'!AE3+'PE-26'!AE3+'PE-27'!AE3+'PE-28'!AE3+'PE-29'!AE3+'PE-30'!AE3+'PE-33'!AE3+'PE-34'!AE3+'PE-39'!AE3+'PE-45'!AE3+'PE-46'!AE3+'PE-49'!AE3+'PE-57'!AE3+'PE-68'!AE3+'PE-81'!AE3+'PE-120'!AE3</f>
        <v>6.7039106145251395E-2</v>
      </c>
      <c r="AT29" s="46">
        <f>'PE-1'!AF3+'PE-2'!AF3+'PE-3'!AF3+'PE-5'!AF3+'PE-6'!AF3+'PE-7'!AF3+'PE-8'!AF3+'PE-24'!AF3+'PE-25'!AF3+'PE-26'!AF3+'PE-27'!AF3+'PE-28'!AF3+'PE-29'!AF3+'PE-30'!AF3+'PE-33'!AF3+'PE-34'!AF3+'PE-39'!AF3+'PE-45'!AF3+'PE-46'!AF3+'PE-49'!AF3+'PE-57'!AF3+'PE-68'!AF3+'PE-81'!AF3+'PE-120'!AF3</f>
        <v>0.5</v>
      </c>
      <c r="AU29" s="46">
        <f>'PE-1'!AG3+'PE-2'!AG3+'PE-3'!AG3+'PE-5'!AG3+'PE-6'!AG3+'PE-7'!AG3+'PE-8'!AG3+'PE-24'!AG3+'PE-25'!AG3+'PE-26'!AG3+'PE-27'!AG3+'PE-28'!AG3+'PE-29'!AG3+'PE-30'!AG3+'PE-33'!AG3+'PE-34'!AG3+'PE-39'!AG3+'PE-45'!AG3+'PE-46'!AG3+'PE-49'!AG3+'PE-57'!AG3+'PE-68'!AG3+'PE-81'!AG3+'PE-120'!AG3</f>
        <v>9.0225563909774431E-2</v>
      </c>
      <c r="AV29" s="46">
        <f>'PE-1'!AH3+'PE-2'!AH3+'PE-3'!AH3+'PE-5'!AH3+'PE-6'!AH3+'PE-7'!AH3+'PE-8'!AH3+'PE-24'!AH3+'PE-25'!AH3+'PE-26'!AH3+'PE-27'!AH3+'PE-28'!AH3+'PE-29'!AH3+'PE-30'!AH3+'PE-33'!AH3+'PE-34'!AH3+'PE-39'!AH3+'PE-45'!AH3+'PE-46'!AH3+'PE-49'!AH3+'PE-57'!AH3+'PE-68'!AH3+'PE-81'!AH3+'PE-120'!AH3</f>
        <v>0.35820895522388063</v>
      </c>
      <c r="AW29" s="46">
        <f>'PE-1'!AI3+'PE-2'!AI3+'PE-3'!AI3+'PE-5'!AI3+'PE-6'!AI3+'PE-7'!AI3+'PE-8'!AI3+'PE-24'!AI3+'PE-25'!AI3+'PE-26'!AI3+'PE-27'!AI3+'PE-28'!AI3+'PE-29'!AI3+'PE-30'!AI3+'PE-33'!AI3+'PE-34'!AI3+'PE-39'!AI3+'PE-45'!AI3+'PE-46'!AI3+'PE-49'!AI3+'PE-57'!AI3+'PE-68'!AI3+'PE-81'!AI3+'PE-120'!AI3</f>
        <v>0.15046594438972649</v>
      </c>
      <c r="AX29" s="46">
        <f>'PE-1'!AJ3+'PE-2'!AJ3+'PE-3'!AJ3+'PE-5'!AJ3+'PE-6'!AJ3+'PE-7'!AJ3+'PE-8'!AJ3+'PE-24'!AJ3+'PE-25'!AJ3+'PE-26'!AJ3+'PE-27'!AJ3+'PE-28'!AJ3+'PE-29'!AJ3+'PE-30'!AJ3+'PE-33'!AJ3+'PE-34'!AJ3+'PE-39'!AJ3+'PE-45'!AJ3+'PE-46'!AJ3+'PE-49'!AJ3+'PE-57'!AJ3+'PE-68'!AJ3+'PE-81'!AJ3+'PE-120'!AJ3</f>
        <v>0.35820895522388063</v>
      </c>
      <c r="AY29" s="46">
        <f>'PE-1'!AK3+'PE-2'!AK3+'PE-3'!AK3+'PE-5'!AK3+'PE-6'!AK3+'PE-7'!AK3+'PE-8'!AK3+'PE-24'!AK3+'PE-25'!AK3+'PE-26'!AK3+'PE-27'!AK3+'PE-28'!AK3+'PE-29'!AK3+'PE-30'!AK3+'PE-33'!AK3+'PE-34'!AK3+'PE-39'!AK3+'PE-45'!AK3+'PE-46'!AK3+'PE-49'!AK3+'PE-57'!AK3+'PE-68'!AK3+'PE-81'!AK3+'PE-120'!AK3</f>
        <v>0.15113926949353076</v>
      </c>
      <c r="AZ29" s="46">
        <f>'PE-1'!AL3+'PE-2'!AL3+'PE-3'!AL3+'PE-5'!AL3+'PE-6'!AL3+'PE-7'!AL3+'PE-8'!AL3+'PE-24'!AL3+'PE-25'!AL3+'PE-26'!AL3+'PE-27'!AL3+'PE-28'!AL3+'PE-29'!AL3+'PE-30'!AL3+'PE-33'!AL3+'PE-34'!AL3+'PE-39'!AL3+'PE-45'!AL3+'PE-46'!AL3+'PE-49'!AL3+'PE-57'!AL3+'PE-68'!AL3+'PE-81'!AL3+'PE-120'!AL3</f>
        <v>0.44249341527655839</v>
      </c>
      <c r="BA29" s="46">
        <f>'PE-1'!AN3+'PE-2'!AN3+'PE-3'!AN3+'PE-5'!AN3+'PE-6'!AN3+'PE-7'!AN3+'PE-8'!AN3+'PE-24'!AN3+'PE-25'!AN3+'PE-26'!AN3+'PE-27'!AN3+'PE-28'!AN3+'PE-29'!AN3+'PE-30'!AN3+'PE-33'!AN3+'PE-34'!AN3+'PE-39'!AN3+'PE-45'!AN3+'PE-46'!AN3+'PE-49'!AN3+'PE-57'!AN3+'PE-68'!AN3+'PE-81'!AN3+'PE-120'!AN3</f>
        <v>0.15691370558375634</v>
      </c>
      <c r="BB29" s="46">
        <f>'PE-1'!AN3+'PE-2'!AN3+'PE-3'!AN3+'PE-5'!AN3+'PE-6'!AN3+'PE-7'!AN3+'PE-8'!AN3+'PE-24'!AN3+'PE-25'!AN3+'PE-26'!AN3+'PE-27'!AN3+'PE-28'!AN3+'PE-29'!AN3+'PE-30'!AN3+'PE-33'!AN3+'PE-34'!AN3+'PE-39'!AN3+'PE-45'!AN3+'PE-46'!AN3+'PE-49'!AN3+'PE-57'!AN3+'PE-68'!AN3+'PE-81'!AN3+'PE-120'!AN3</f>
        <v>0.15691370558375634</v>
      </c>
      <c r="BC29" s="46">
        <f>'PE-1'!AO3+'PE-2'!AO3+'PE-3'!AO3+'PE-5'!AO3+'PE-6'!AO3+'PE-7'!AO3+'PE-8'!AO3+'PE-24'!AO3+'PE-25'!AO3+'PE-26'!AO3+'PE-27'!AO3+'PE-28'!AO3+'PE-29'!AO3+'PE-30'!AO3+'PE-33'!AO3+'PE-34'!AO3+'PE-39'!AO3+'PE-45'!AO3+'PE-46'!AO3+'PE-49'!AO3+'PE-57'!AO3+'PE-68'!AO3+'PE-81'!AO3+'PE-120'!AO3</f>
        <v>0</v>
      </c>
      <c r="BD29" s="46">
        <f>'PE-1'!AP3+'PE-2'!AP3+'PE-3'!AP3+'PE-5'!AP3+'PE-6'!AP3+'PE-7'!AP3+'PE-8'!AP3+'PE-24'!AP3+'PE-25'!AP3+'PE-26'!AP3+'PE-27'!AP3+'PE-28'!AP3+'PE-29'!AP3+'PE-30'!AP3+'PE-33'!AP3+'PE-34'!AP3+'PE-39'!AP3+'PE-45'!AP3+'PE-46'!AP3+'PE-49'!AP3+'PE-57'!AP3+'PE-68'!AP3+'PE-81'!AP3+'PE-120'!AP3</f>
        <v>0.3261705906104661</v>
      </c>
      <c r="BE29" s="46">
        <f>'PE-1'!AQ3+'PE-2'!AQ3+'PE-3'!AQ3+'PE-5'!AQ3+'PE-6'!AQ3+'PE-7'!AQ3+'PE-8'!AQ3+'PE-24'!AQ3+'PE-25'!AQ3+'PE-26'!AQ3+'PE-27'!AQ3+'PE-28'!AQ3+'PE-29'!AQ3+'PE-30'!AQ3+'PE-33'!AQ3+'PE-34'!AQ3+'PE-39'!AQ3+'PE-45'!AQ3+'PE-46'!AQ3+'PE-49'!AQ3+'PE-57'!AQ3+'PE-68'!AQ3+'PE-81'!AQ3+'PE-120'!AQ3</f>
        <v>0.50914159257031322</v>
      </c>
      <c r="BF29" s="46">
        <f>'PE-1'!AR3+'PE-2'!AR3+'PE-3'!AR3+'PE-5'!AR3+'PE-6'!AR3+'PE-7'!AR3+'PE-8'!AR3+'PE-24'!AR3+'PE-25'!AR3+'PE-26'!AR3+'PE-27'!AR3+'PE-28'!AR3+'PE-29'!AR3+'PE-30'!AR3+'PE-33'!AR3+'PE-34'!AR3+'PE-39'!AR3+'PE-45'!AR3+'PE-46'!AR3+'PE-49'!AR3+'PE-57'!AR3+'PE-68'!AR3+'PE-81'!AR3+'PE-120'!AR3</f>
        <v>1.4</v>
      </c>
      <c r="BG29" s="46">
        <f>'PE-1'!AS3+'PE-2'!AS3+'PE-3'!AS3+'PE-5'!AS3+'PE-6'!AS3+'PE-7'!AS3+'PE-8'!AS3+'PE-24'!AS3+'PE-25'!AS3+'PE-26'!AS3+'PE-27'!AS3+'PE-28'!AS3+'PE-29'!AS3+'PE-30'!AS3+'PE-33'!AS3+'PE-34'!AS3+'PE-39'!AS3+'PE-45'!AS3+'PE-46'!AS3+'PE-49'!AS3+'PE-57'!AS3+'PE-68'!AS3+'PE-81'!AS3+'PE-120'!AS3</f>
        <v>9.9795981880424628E-2</v>
      </c>
      <c r="BH29" s="46">
        <f>'PE-1'!AT3+'PE-2'!AT3+'PE-3'!AT3+'PE-5'!AT3+'PE-6'!AT3+'PE-7'!AT3+'PE-8'!AT3+'PE-24'!AT3+'PE-25'!AT3+'PE-26'!AT3+'PE-27'!AT3+'PE-28'!AT3+'PE-29'!AT3+'PE-30'!AT3+'PE-33'!AT3+'PE-34'!AT3+'PE-39'!AT3+'PE-45'!AT3+'PE-46'!AT3+'PE-49'!AT3+'PE-57'!AT3+'PE-68'!AT3+'PE-81'!AT3+'PE-120'!AT3</f>
        <v>0.3529411764705882</v>
      </c>
      <c r="BI29" s="46">
        <f>'PE-1'!AU3+'PE-2'!AU3+'PE-3'!AU3+'PE-5'!AU3+'PE-6'!AU3+'PE-7'!AU3+'PE-8'!AU3+'PE-24'!AU3+'PE-25'!AU3+'PE-26'!AU3+'PE-27'!AU3+'PE-28'!AU3+'PE-29'!AU3+'PE-30'!AU3+'PE-33'!AU3+'PE-34'!AU3+'PE-39'!AU3+'PE-45'!AU3+'PE-46'!AU3+'PE-49'!AU3+'PE-57'!AU3+'PE-68'!AU3+'PE-81'!AU3+'PE-120'!AU3</f>
        <v>0</v>
      </c>
      <c r="BJ29" s="46">
        <f>'PE-1'!AV3+'PE-2'!AV3+'PE-3'!AV3+'PE-5'!AV3+'PE-6'!AV3+'PE-7'!AV3+'PE-8'!AV3+'PE-24'!AV3+'PE-25'!AV3+'PE-26'!AV3+'PE-27'!AV3+'PE-28'!AV3+'PE-29'!AV3+'PE-30'!AV3+'PE-33'!AV3+'PE-34'!AV3+'PE-39'!AV3+'PE-45'!AV3+'PE-46'!AV3+'PE-49'!AV3+'PE-57'!AV3+'PE-68'!AV3+'PE-81'!AV3+'PE-120'!AV3</f>
        <v>3.830864523400451</v>
      </c>
      <c r="BK29" s="46">
        <f>'PE-1'!AW3+'PE-2'!AW3+'PE-3'!AW3+'PE-5'!AW3+'PE-6'!AW3+'PE-7'!AW3+'PE-8'!AW3+'PE-24'!AW3+'PE-25'!AW3+'PE-26'!AW3+'PE-27'!AW3+'PE-28'!AW3+'PE-29'!AW3+'PE-30'!AW3+'PE-33'!AW3+'PE-34'!AW3+'PE-39'!AW3+'PE-45'!AW3+'PE-46'!AW3+'PE-49'!AW3+'PE-57'!AW3+'PE-68'!AW3+'PE-81'!AW3+'PE-120'!AW3</f>
        <v>0</v>
      </c>
      <c r="BL29" s="46">
        <f>'PE-1'!AX3+'PE-2'!AX3+'PE-3'!AX3+'PE-5'!AX3+'PE-6'!AX3+'PE-7'!AX3+'PE-8'!AX3+'PE-24'!AX3+'PE-25'!AX3+'PE-26'!AX3+'PE-27'!AX3+'PE-28'!AX3+'PE-29'!AX3+'PE-30'!AX3+'PE-33'!AX3+'PE-34'!AX3+'PE-39'!AX3+'PE-45'!AX3+'PE-46'!AX3+'PE-49'!AX3+'PE-57'!AX3+'PE-68'!AX3+'PE-81'!AX3+'PE-120'!AX3</f>
        <v>0.40252795333009234</v>
      </c>
      <c r="BM29" s="46">
        <f>'PE-1'!AY3+'PE-2'!AY3+'PE-3'!AY3+'PE-5'!AY3+'PE-6'!AY3+'PE-7'!AY3+'PE-8'!AY3+'PE-24'!AY3+'PE-25'!AY3+'PE-26'!AY3+'PE-27'!AY3+'PE-28'!AY3+'PE-29'!AY3+'PE-30'!AY3+'PE-33'!AY3+'PE-34'!AY3+'PE-39'!AY3+'PE-45'!AY3+'PE-46'!AY3+'PE-49'!AY3+'PE-57'!AY3+'PE-68'!AY3+'PE-81'!AY3+'PE-120'!AY3</f>
        <v>0</v>
      </c>
      <c r="BN29" s="46">
        <f>'PE-1'!AZ3+'PE-2'!AZ3+'PE-3'!AZ3+'PE-5'!AZ3+'PE-6'!AZ3+'PE-7'!AZ3+'PE-8'!AZ3+'PE-24'!AZ3+'PE-25'!AZ3+'PE-26'!AZ3+'PE-27'!AZ3+'PE-28'!AZ3+'PE-29'!AZ3+'PE-30'!AZ3+'PE-33'!AZ3+'PE-34'!AZ3+'PE-39'!AZ3+'PE-45'!AZ3+'PE-46'!AZ3+'PE-49'!AZ3+'PE-57'!AZ3+'PE-68'!AZ3+'PE-81'!AZ3+'PE-120'!AZ3</f>
        <v>0</v>
      </c>
      <c r="BO29" s="46">
        <f>'PE-1'!BA3+'PE-2'!BA3+'PE-3'!BA3+'PE-5'!BA3+'PE-6'!BA3+'PE-7'!BA3+'PE-8'!BA3+'PE-24'!BA3+'PE-25'!BA3+'PE-26'!BA3+'PE-27'!BA3+'PE-28'!BA3+'PE-29'!BA3+'PE-30'!BA3+'PE-33'!BA3+'PE-34'!BA3+'PE-39'!BA3+'PE-45'!BA3+'PE-46'!BA3+'PE-49'!BA3+'PE-57'!BA3+'PE-68'!BA3+'PE-81'!BA3+'PE-120'!BA3</f>
        <v>6.7039106145251395E-2</v>
      </c>
      <c r="BP29" s="46">
        <f>'PE-1'!BB3+'PE-2'!BB3+'PE-3'!BB3+'PE-5'!BB3+'PE-6'!BB3+'PE-7'!BB3+'PE-8'!BB3+'PE-24'!BB3+'PE-25'!BB3+'PE-26'!BB3+'PE-27'!BB3+'PE-28'!BB3+'PE-29'!BB3+'PE-30'!BB3+'PE-33'!BB3+'PE-34'!BB3+'PE-39'!BB3+'PE-45'!BB3+'PE-46'!BB3+'PE-49'!BB3+'PE-57'!BB3+'PE-68'!BB3+'PE-81'!BB3+'PE-120'!BB3</f>
        <v>0.95033705258986867</v>
      </c>
      <c r="BQ29" s="46">
        <f>'PE-1'!BC3+'PE-2'!BC3+'PE-3'!BC3+'PE-5'!BC3+'PE-6'!BC3+'PE-7'!BC3+'PE-8'!BC3+'PE-24'!BC3+'PE-25'!BC3+'PE-26'!BC3+'PE-27'!BC3+'PE-28'!BC3+'PE-29'!BC3+'PE-30'!BC3+'PE-33'!BC3+'PE-34'!BC3+'PE-39'!BC3+'PE-45'!BC3+'PE-46'!BC3+'PE-49'!BC3+'PE-57'!BC3+'PE-68'!BC3+'PE-81'!BC3+'PE-120'!BC3</f>
        <v>8.9552238805970158E-2</v>
      </c>
      <c r="BR29" s="46">
        <f>'PE-1'!BD3+'PE-2'!BD3+'PE-3'!BD3+'PE-5'!BD3+'PE-6'!BD3+'PE-7'!BD3+'PE-8'!BD3+'PE-24'!BD3+'PE-25'!BD3+'PE-26'!BD3+'PE-27'!BD3+'PE-28'!BD3+'PE-29'!BD3+'PE-30'!BD3+'PE-33'!BD3+'PE-34'!BD3+'PE-39'!BD3+'PE-45'!BD3+'PE-46'!BD3+'PE-49'!BD3+'PE-57'!BD3+'PE-68'!BD3+'PE-81'!BD3+'PE-120'!BD3</f>
        <v>0</v>
      </c>
      <c r="BS29" s="46">
        <f>'PE-1'!BE3+'PE-2'!BE3+'PE-3'!BE3+'PE-5'!BE3+'PE-6'!BE3+'PE-7'!BE3+'PE-8'!BE3+'PE-24'!BE3+'PE-25'!BE3+'PE-26'!BE3+'PE-27'!BE3+'PE-28'!BE3+'PE-29'!BE3+'PE-30'!BE3+'PE-33'!BE3+'PE-34'!BE3+'PE-39'!BE3+'PE-45'!BE3+'PE-46'!BE3+'PE-49'!BE3+'PE-57'!BE3+'PE-68'!BE3+'PE-81'!BE3+'PE-120'!BE3</f>
        <v>0</v>
      </c>
      <c r="BT29" s="46">
        <f>'PE-1'!BF3+'PE-2'!BF3+'PE-3'!BF3+'PE-5'!BF3+'PE-6'!BF3+'PE-7'!BF3+'PE-8'!BF3+'PE-24'!BF3+'PE-25'!BF3+'PE-26'!BF3+'PE-27'!BF3+'PE-28'!BF3+'PE-29'!BF3+'PE-30'!BF3+'PE-33'!BF3+'PE-34'!BF3+'PE-39'!BF3+'PE-45'!BF3+'PE-46'!BF3+'PE-49'!BF3+'PE-57'!BF3+'PE-68'!BF3+'PE-81'!BF3+'PE-120'!BF3</f>
        <v>0</v>
      </c>
      <c r="BU29" s="46">
        <f>'PE-1'!BG3+'PE-2'!BG3+'PE-3'!BG3+'PE-5'!BG3+'PE-6'!BG3+'PE-7'!BG3+'PE-8'!BG3+'PE-24'!BG3+'PE-25'!BG3+'PE-26'!BG3+'PE-27'!BG3+'PE-28'!BG3+'PE-29'!BG3+'PE-30'!BG3+'PE-33'!BG3+'PE-34'!BG3+'PE-39'!BG3+'PE-45'!BG3+'PE-46'!BG3+'PE-49'!BG3+'PE-57'!BG3+'PE-68'!BG3+'PE-81'!BG3+'PE-120'!BG3</f>
        <v>0</v>
      </c>
      <c r="BV29" s="46">
        <f>'PE-1'!BH3+'PE-2'!BH3+'PE-3'!BH3+'PE-5'!BH3+'PE-6'!BH3+'PE-7'!BH3+'PE-8'!BH3+'PE-24'!BH3+'PE-25'!BH3+'PE-26'!BH3+'PE-27'!BH3+'PE-28'!BH3+'PE-29'!BH3+'PE-30'!BH3+'PE-33'!BH3+'PE-34'!BH3+'PE-39'!BH3+'PE-45'!BH3+'PE-46'!BH3+'PE-49'!BH3+'PE-57'!BH3+'PE-68'!BH3+'PE-81'!BH3+'PE-120'!BH3</f>
        <v>9.6541251352966845E-2</v>
      </c>
      <c r="BW29" s="46">
        <f>'PE-1'!BI3+'PE-2'!BI3+'PE-3'!BI3+'PE-5'!BI3+'PE-6'!BI3+'PE-7'!BI3+'PE-8'!BI3+'PE-24'!BI3+'PE-25'!BI3+'PE-26'!BI3+'PE-27'!BI3+'PE-28'!BI3+'PE-29'!BI3+'PE-30'!BI3+'PE-33'!BI3+'PE-34'!BI3+'PE-39'!BI3+'PE-45'!BI3+'PE-46'!BI3+'PE-49'!BI3+'PE-57'!BI3+'PE-68'!BI3+'PE-81'!BI3+'PE-120'!BI3</f>
        <v>0.80252795333009241</v>
      </c>
      <c r="BX29" s="46">
        <f>'PE-1'!BJ3+'PE-2'!BJ3+'PE-3'!BJ3+'PE-5'!BJ3+'PE-6'!BJ3+'PE-7'!BJ3+'PE-8'!BJ3+'PE-24'!BJ3+'PE-25'!BJ3+'PE-26'!BJ3+'PE-27'!BJ3+'PE-28'!BJ3+'PE-29'!BJ3+'PE-30'!BJ3+'PE-33'!BJ3+'PE-34'!BJ3+'PE-39'!BJ3+'PE-45'!BJ3+'PE-46'!BJ3+'PE-49'!BJ3+'PE-57'!BJ3+'PE-68'!BJ3+'PE-81'!BJ3+'PE-120'!BJ3</f>
        <v>1.3206321169092068</v>
      </c>
      <c r="BY29" s="46">
        <f>'PE-1'!BK3+'PE-2'!BK3+'PE-3'!BK3+'PE-5'!BK3+'PE-6'!BK3+'PE-7'!BK3+'PE-8'!BK3+'PE-24'!BK3+'PE-25'!BK3+'PE-26'!BK3+'PE-27'!BK3+'PE-28'!BK3+'PE-29'!BK3+'PE-30'!BK3+'PE-33'!BK3+'PE-34'!BK3+'PE-39'!BK3+'PE-45'!BK3+'PE-46'!BK3+'PE-49'!BK3+'PE-57'!BK3+'PE-68'!BK3+'PE-81'!BK3+'PE-120'!BK3</f>
        <v>0.1487603305785124</v>
      </c>
      <c r="BZ29" s="46">
        <f>'PE-1'!BL3+'PE-2'!BL3+'PE-3'!BL3+'PE-5'!BL3+'PE-6'!BL3+'PE-7'!BL3+'PE-8'!BL3+'PE-24'!BL3+'PE-25'!BL3+'PE-26'!BL3+'PE-27'!BL3+'PE-28'!BL3+'PE-29'!BL3+'PE-30'!BL3+'PE-33'!BL3+'PE-34'!BL3+'PE-39'!BL3+'PE-45'!BL3+'PE-46'!BL3+'PE-49'!BL3+'PE-57'!BL3+'PE-68'!BL3+'PE-81'!BL3+'PE-120'!BL3</f>
        <v>0</v>
      </c>
      <c r="CA29" s="46">
        <f>'PE-1'!BM3+'PE-2'!BM3+'PE-3'!BM3+'PE-5'!BM3+'PE-6'!BM3+'PE-7'!BM3+'PE-8'!BM3+'PE-24'!BM3+'PE-25'!BM3+'PE-26'!BM3+'PE-27'!BM3+'PE-28'!BM3+'PE-29'!BM3+'PE-30'!BM3+'PE-33'!BM3+'PE-34'!BM3+'PE-39'!BM3+'PE-45'!BM3+'PE-46'!BM3+'PE-49'!BM3+'PE-57'!BM3+'PE-68'!BM3+'PE-81'!BM3+'PE-120'!BM3</f>
        <v>6.091370558375634E-2</v>
      </c>
      <c r="CB29" s="46">
        <f>'PE-1'!BN3+'PE-2'!BN3+'PE-3'!BN3+'PE-5'!BN3+'PE-6'!BN3+'PE-7'!BN3+'PE-8'!BN3+'PE-24'!BN3+'PE-25'!BN3+'PE-26'!BN3+'PE-27'!BN3+'PE-28'!BN3+'PE-29'!BN3+'PE-30'!BN3+'PE-33'!BN3+'PE-34'!BN3+'PE-39'!BN3+'PE-45'!BN3+'PE-46'!BN3+'PE-49'!BN3+'PE-57'!BN3+'PE-68'!BN3+'PE-81'!BN3+'PE-120'!BN3</f>
        <v>5.0209205020920501E-2</v>
      </c>
      <c r="CC29" s="46">
        <f>'PE-1'!BO3+'PE-2'!BO3+'PE-3'!BO3+'PE-5'!BO3+'PE-6'!BO3+'PE-7'!BO3+'PE-8'!BO3+'PE-24'!BO3+'PE-25'!BO3+'PE-26'!BO3+'PE-27'!BO3+'PE-28'!BO3+'PE-29'!BO3+'PE-30'!BO3+'PE-33'!BO3+'PE-34'!BO3+'PE-39'!BO3+'PE-45'!BO3+'PE-46'!BO3+'PE-49'!BO3+'PE-57'!BO3+'PE-68'!BO3+'PE-81'!BO3+'PE-120'!BO3</f>
        <v>0.2011173184357542</v>
      </c>
      <c r="CD29" s="46">
        <f>'PE-1'!BP3+'PE-2'!BP3+'PE-3'!BP3+'PE-5'!BP3+'PE-6'!BP3+'PE-7'!BP3+'PE-8'!BP3+'PE-24'!BP3+'PE-25'!BP3+'PE-26'!BP3+'PE-27'!BP3+'PE-28'!BP3+'PE-29'!BP3+'PE-30'!BP3+'PE-33'!BP3+'PE-34'!BP3+'PE-39'!BP3+'PE-45'!BP3+'PE-46'!BP3+'PE-49'!BP3+'PE-57'!BP3+'PE-68'!BP3+'PE-81'!BP3+'PE-120'!BP3</f>
        <v>0</v>
      </c>
      <c r="CE29" s="46">
        <f>'PE-1'!BQ3+'PE-2'!BQ3+'PE-3'!BQ3+'PE-5'!BQ3+'PE-6'!BQ3+'PE-7'!BQ3+'PE-8'!BQ3+'PE-24'!BQ3+'PE-25'!BQ3+'PE-26'!BQ3+'PE-27'!BQ3+'PE-28'!BQ3+'PE-29'!BQ3+'PE-30'!BQ3+'PE-33'!BQ3+'PE-34'!BQ3+'PE-39'!BQ3+'PE-45'!BQ3+'PE-46'!BQ3+'PE-49'!BQ3+'PE-57'!BQ3+'PE-68'!BQ3+'PE-81'!BQ3+'PE-120'!BQ3</f>
        <v>0</v>
      </c>
      <c r="CF29" s="46">
        <f>'PE-1'!BR3+'PE-2'!BR3+'PE-3'!BR3+'PE-5'!BR3+'PE-6'!BR3+'PE-7'!BR3+'PE-8'!BR3+'PE-24'!BR3+'PE-25'!BR3+'PE-26'!BR3+'PE-27'!BR3+'PE-28'!BR3+'PE-29'!BR3+'PE-30'!BR3+'PE-33'!BR3+'PE-34'!BR3+'PE-39'!BR3+'PE-45'!BR3+'PE-46'!BR3+'PE-49'!BR3+'PE-57'!BR3+'PE-68'!BR3+'PE-81'!BR3+'PE-120'!BR3</f>
        <v>1.6637364468604048</v>
      </c>
      <c r="CG29" s="46">
        <f>'PE-1'!BS3+'PE-2'!BS3+'PE-3'!BS3+'PE-5'!BS3+'PE-6'!BS3+'PE-7'!BS3+'PE-8'!BS3+'PE-24'!BS3+'PE-25'!BS3+'PE-26'!BS3+'PE-27'!BS3+'PE-28'!BS3+'PE-29'!BS3+'PE-30'!BS3+'PE-33'!BS3+'PE-34'!BS3+'PE-39'!BS3+'PE-45'!BS3+'PE-46'!BS3+'PE-49'!BS3+'PE-57'!BS3+'PE-68'!BS3+'PE-81'!BS3+'PE-120'!BS3</f>
        <v>0.68147930976484528</v>
      </c>
      <c r="CH29" s="46">
        <f>'PE-1'!BT3+'PE-2'!BT3+'PE-3'!BT3+'PE-5'!BT3+'PE-6'!BT3+'PE-7'!BT3+'PE-8'!BT3+'PE-24'!BT3+'PE-25'!BT3+'PE-26'!BT3+'PE-27'!BT3+'PE-28'!BT3+'PE-29'!BT3+'PE-30'!BT3+'PE-33'!BT3+'PE-34'!BT3+'PE-39'!BT3+'PE-45'!BT3+'PE-46'!BT3+'PE-49'!BT3+'PE-57'!BT3+'PE-68'!BT3+'PE-81'!BT3+'PE-120'!BT3</f>
        <v>6.7039106145251395E-2</v>
      </c>
      <c r="CI29" s="46">
        <f>'PE-1'!BU3+'PE-2'!BU3+'PE-3'!BU3+'PE-5'!BU3+'PE-6'!BU3+'PE-7'!BU3+'PE-8'!BU3+'PE-24'!BU3+'PE-25'!BU3+'PE-26'!BU3+'PE-27'!BU3+'PE-28'!BU3+'PE-29'!BU3+'PE-30'!BU3+'PE-33'!BU3+'PE-34'!BU3+'PE-39'!BU3+'PE-45'!BU3+'PE-46'!BU3+'PE-49'!BU3+'PE-57'!BU3+'PE-68'!BU3+'PE-81'!BU3+'PE-120'!BU3</f>
        <v>0.1348352576738947</v>
      </c>
      <c r="CJ29" s="46">
        <f>'PE-1'!BV3+'PE-2'!BV3+'PE-3'!BV3+'PE-5'!BV3+'PE-6'!BV3+'PE-7'!BV3+'PE-8'!BV3+'PE-24'!BV3+'PE-25'!BV3+'PE-26'!BV3+'PE-27'!BV3+'PE-28'!BV3+'PE-29'!BV3+'PE-30'!BV3+'PE-33'!BV3+'PE-34'!BV3+'PE-39'!BV3+'PE-45'!BV3+'PE-46'!BV3+'PE-49'!BV3+'PE-57'!BV3+'PE-68'!BV3+'PE-81'!BV3+'PE-120'!BV3</f>
        <v>0</v>
      </c>
      <c r="CK29" s="46">
        <f>'PE-1'!BW3+'PE-2'!BW3+'PE-3'!BW3+'PE-5'!BW3+'PE-6'!BW3+'PE-7'!BW3+'PE-8'!BW3+'PE-24'!BW3+'PE-25'!BW3+'PE-26'!BW3+'PE-27'!BW3+'PE-28'!BW3+'PE-29'!BW3+'PE-30'!BW3+'PE-33'!BW3+'PE-34'!BW3+'PE-39'!BW3+'PE-45'!BW3+'PE-46'!BW3+'PE-49'!BW3+'PE-57'!BW3+'PE-68'!BW3+'PE-81'!BW3+'PE-120'!BW3</f>
        <v>1.0504523013103109</v>
      </c>
      <c r="CL29" s="46">
        <f>'PE-1'!BX3+'PE-2'!BX3+'PE-3'!BX3+'PE-5'!BX3+'PE-6'!BX3+'PE-7'!BX3+'PE-8'!BX3+'PE-24'!BX3+'PE-25'!BX3+'PE-26'!BX3+'PE-27'!BX3+'PE-28'!BX3+'PE-29'!BX3+'PE-30'!BX3+'PE-33'!BX3+'PE-34'!BX3+'PE-39'!BX3+'PE-45'!BX3+'PE-46'!BX3+'PE-49'!BX3+'PE-57'!BX3+'PE-68'!BX3+'PE-81'!BX3+'PE-120'!BX3</f>
        <v>6.7039106145251395E-2</v>
      </c>
      <c r="CM29" s="46">
        <f>'PE-1'!BY3+'PE-2'!BY3+'PE-3'!BY3+'PE-5'!BY3+'PE-6'!BY3+'PE-7'!BY3+'PE-8'!BY3+'PE-24'!BY3+'PE-25'!BY3+'PE-26'!BY3+'PE-27'!BY3+'PE-28'!BY3+'PE-29'!BY3+'PE-30'!BY3+'PE-33'!BY3+'PE-34'!BY3+'PE-39'!BY3+'PE-45'!BY3+'PE-46'!BY3+'PE-49'!BY3+'PE-57'!BY3+'PE-68'!BY3+'PE-81'!BY3+'PE-120'!BY3</f>
        <v>0</v>
      </c>
      <c r="CN29" s="46">
        <f>'PE-1'!BZ3+'PE-2'!BZ3+'PE-3'!BZ3+'PE-5'!BZ3+'PE-6'!BZ3+'PE-7'!BZ3+'PE-8'!BZ3+'PE-24'!BZ3+'PE-25'!BZ3+'PE-26'!BZ3+'PE-27'!BZ3+'PE-28'!BZ3+'PE-29'!BZ3+'PE-30'!BZ3+'PE-33'!BZ3+'PE-34'!BZ3+'PE-39'!BZ3+'PE-45'!BZ3+'PE-46'!BZ3+'PE-49'!BZ3+'PE-57'!BZ3+'PE-68'!BZ3+'PE-81'!BZ3+'PE-120'!BZ3</f>
        <v>8.9552238805970158E-2</v>
      </c>
      <c r="CO29" s="46">
        <f>'PE-1'!CA3+'PE-2'!CA3+'PE-3'!CA3+'PE-5'!CA3+'PE-6'!CA3+'PE-7'!CA3+'PE-8'!CA3+'PE-24'!CA3+'PE-25'!CA3+'PE-26'!CA3+'PE-27'!CA3+'PE-28'!CA3+'PE-29'!CA3+'PE-30'!CA3+'PE-33'!CA3+'PE-34'!CA3+'PE-39'!CA3+'PE-45'!CA3+'PE-46'!CA3+'PE-49'!CA3+'PE-57'!CA3+'PE-68'!CA3+'PE-81'!CA3+'PE-120'!CA3</f>
        <v>0.78930172789556075</v>
      </c>
      <c r="CP29" s="46">
        <f>'PE-1'!CB3+'PE-2'!CB3+'PE-3'!CB3+'PE-5'!CB3+'PE-6'!CB3+'PE-7'!CB3+'PE-8'!CB3+'PE-24'!CB3+'PE-25'!CB3+'PE-26'!CB3+'PE-27'!CB3+'PE-28'!CB3+'PE-29'!CB3+'PE-30'!CB3+'PE-33'!CB3+'PE-34'!CB3+'PE-39'!CB3+'PE-45'!CB3+'PE-46'!CB3+'PE-49'!CB3+'PE-57'!CB3+'PE-68'!CB3+'PE-81'!CB3+'PE-120'!CB3</f>
        <v>0.31623285451992661</v>
      </c>
      <c r="CQ29" s="62">
        <f>SUM(P29:CP29)</f>
        <v>74.843803244980776</v>
      </c>
    </row>
    <row r="30" spans="1:95" x14ac:dyDescent="0.25">
      <c r="D30" s="74" t="s">
        <v>186</v>
      </c>
      <c r="E30" s="75"/>
      <c r="F30" s="75"/>
      <c r="G30" s="75"/>
      <c r="H30" s="75"/>
      <c r="I30" s="75"/>
      <c r="J30" s="75"/>
      <c r="K30" s="75"/>
      <c r="L30" s="75"/>
      <c r="M30" s="75"/>
      <c r="N30" s="75"/>
      <c r="O30" s="76"/>
      <c r="P30" s="46">
        <f>AVERAGE('PE-1'!B4,'PE-2'!B4,'PE-3'!B4,'PE-5'!B4,'PE-6'!B4,'PE-7'!B4,'PE-8'!B4,'PE-24'!B4,'PE-25'!B4,'PE-26'!B4,'PE-27'!B4,'PE-28'!B4,'PE-29'!B4,'PE-30'!B4,'PE-33'!B4,'PE-34'!B4,'PE-39'!B4,'PE-45'!B4,'PE-46'!B4,'PE-49'!B4,'PE-57'!B4,'PE-68'!B4,'PE-81'!B4,'PE-120'!B4)</f>
        <v>2.4104023286983852E-3</v>
      </c>
      <c r="Q30" s="46">
        <f>AVERAGE('PE-1'!C4,'PE-2'!C4,'PE-3'!C4,'PE-5'!C4,'PE-6'!C4,'PE-7'!C4,'PE-8'!C4,'PE-24'!C4,'PE-25'!C4,'PE-26'!C4,'PE-27'!C4,'PE-28'!C4,'PE-29'!C4,'PE-30'!C4,'PE-33'!C4,'PE-34'!C4,'PE-39'!C4,'PE-45'!C4,'PE-46'!C4,'PE-49'!C4,'PE-57'!C4,'PE-68'!C4,'PE-81'!C4,'PE-120'!C4)</f>
        <v>4.4346248243787066E-3</v>
      </c>
      <c r="R30" s="46">
        <f>AVERAGE('PE-1'!D4,'PE-2'!D4,'PE-3'!D4,'PE-5'!D4,'PE-6'!D4,'PE-7'!D4,'PE-8'!D4,'PE-24'!D4,'PE-25'!D4,'PE-26'!D4,'PE-27'!D4,'PE-28'!D4,'PE-29'!D4,'PE-30'!D4,'PE-33'!D4,'PE-34'!D4,'PE-39'!D4,'PE-45'!D4,'PE-46'!D4,'PE-49'!D4,'PE-57'!D4,'PE-68'!D4,'PE-81'!D4,'PE-120'!D4)</f>
        <v>3.5018910211514215E-5</v>
      </c>
      <c r="S30" s="46">
        <f>AVERAGE('PE-1'!E4,'PE-2'!E4,'PE-3'!E4,'PE-5'!E4,'PE-6'!E4,'PE-7'!E4,'PE-8'!E4,'PE-24'!E4,'PE-25'!E4,'PE-26'!E4,'PE-27'!E4,'PE-28'!E4,'PE-29'!E4,'PE-30'!E4,'PE-33'!E4,'PE-34'!E4,'PE-39'!E4,'PE-45'!E4,'PE-46'!E4,'PE-49'!E4,'PE-57'!E4,'PE-68'!E4,'PE-81'!E4,'PE-120'!E4)</f>
        <v>1.6801075268817203E-4</v>
      </c>
      <c r="T30" s="46">
        <f>AVERAGE('PE-1'!F4,'PE-2'!F4,'PE-3'!F4,'PE-5'!F4,'PE-6'!F4,'PE-7'!F4,'PE-8'!F4,'PE-24'!F4,'PE-25'!F4,'PE-26'!F4,'PE-27'!F4,'PE-28'!F4,'PE-29'!F4,'PE-30'!F4,'PE-33'!F4,'PE-34'!F4,'PE-39'!F4,'PE-45'!F4,'PE-46'!F4,'PE-49'!F4,'PE-57'!F4,'PE-68'!F4,'PE-81'!F4,'PE-120'!F4)</f>
        <v>5.4001512042337181E-5</v>
      </c>
      <c r="U30" s="46">
        <f>AVERAGE('PE-1'!G4,'PE-2'!G4,'PE-3'!G4,'PE-5'!G4,'PE-6'!G4,'PE-7'!G4,'PE-8'!G4,'PE-24'!G4,'PE-25'!G4,'PE-26'!G4,'PE-27'!G4,'PE-28'!G4,'PE-29'!G4,'PE-30'!G4,'PE-33'!G4,'PE-34'!G4,'PE-39'!G4,'PE-45'!G4,'PE-46'!G4,'PE-49'!G4,'PE-57'!G4,'PE-68'!G4,'PE-81'!G4,'PE-120'!G4)</f>
        <v>5.9199621122424808E-5</v>
      </c>
      <c r="V30" s="46">
        <f>AVERAGE('PE-1'!H4,'PE-2'!H4,'PE-3'!H4,'PE-5'!H4,'PE-6'!H4,'PE-7'!H4,'PE-8'!H4,'PE-24'!H4,'PE-25'!H4,'PE-26'!H4,'PE-27'!H4,'PE-28'!H4,'PE-29'!H4,'PE-30'!H4,'PE-33'!H4,'PE-34'!H4,'PE-39'!H4,'PE-45'!H4,'PE-46'!H4,'PE-49'!H4,'PE-57'!H4,'PE-68'!H4,'PE-81'!H4,'PE-120'!H4)</f>
        <v>3.0184118844894438E-2</v>
      </c>
      <c r="W30" s="46">
        <f>AVERAGE('PE-1'!J4,'PE-2'!J4,'PE-3'!J4,'PE-5'!J4,'PE-6'!J4,'PE-7'!J4,'PE-8'!J4,'PE-24'!J4,'PE-25'!J4,'PE-26'!J4,'PE-27'!J4,'PE-28'!J4,'PE-29'!J4,'PE-30'!J4,'PE-33'!J4,'PE-34'!J4,'PE-39'!J4,'PE-45'!J4,'PE-46'!J4,'PE-49'!J4,'PE-57'!J4,'PE-68'!J4,'PE-81'!J4,'PE-120'!J4)</f>
        <v>5.878575483214231E-4</v>
      </c>
      <c r="X30" s="46">
        <f>AVERAGE('PE-1'!J4,'PE-2'!J4,'PE-3'!J4,'PE-5'!J4,'PE-6'!J4,'PE-7'!J4,'PE-8'!J4,'PE-24'!J4,'PE-25'!J4,'PE-26'!J4,'PE-27'!J4,'PE-28'!J4,'PE-29'!J4,'PE-30'!J4,'PE-33'!J4,'PE-34'!J4,'PE-39'!J4,'PE-45'!J4,'PE-46'!J4,'PE-49'!J4,'PE-57'!J4,'PE-68'!J4,'PE-81'!J4,'PE-120'!J4)</f>
        <v>5.878575483214231E-4</v>
      </c>
      <c r="Y30" s="46">
        <f>AVERAGE('PE-1'!K4,'PE-2'!K4,'PE-3'!K4,'PE-5'!K4,'PE-6'!K4,'PE-7'!K4,'PE-8'!K4,'PE-24'!K4,'PE-25'!K4,'PE-26'!K4,'PE-27'!K4,'PE-28'!K4,'PE-29'!K4,'PE-30'!K4,'PE-33'!K4,'PE-34'!K4,'PE-39'!K4,'PE-45'!K4,'PE-46'!K4,'PE-49'!K4,'PE-57'!K4,'PE-68'!K4,'PE-81'!K4,'PE-120'!K4)</f>
        <v>1.0452582872020526E-3</v>
      </c>
      <c r="Z30" s="46">
        <f>AVERAGE('PE-1'!L4,'PE-2'!L4,'PE-3'!L4,'PE-5'!L4,'PE-6'!L4,'PE-7'!L4,'PE-8'!L4,'PE-24'!L4,'PE-25'!L4,'PE-26'!L4,'PE-27'!L4,'PE-28'!L4,'PE-29'!L4,'PE-30'!L4,'PE-33'!L4,'PE-34'!L4,'PE-39'!L4,'PE-45'!L4,'PE-46'!L4,'PE-49'!L4,'PE-57'!L4,'PE-68'!L4,'PE-81'!L4,'PE-120'!L4)</f>
        <v>1.2987012987012984E-4</v>
      </c>
      <c r="AA30" s="46">
        <f>AVERAGE('PE-1'!M4,'PE-2'!M4,'PE-3'!M4,'PE-5'!M4,'PE-6'!M4,'PE-7'!M4,'PE-8'!M4,'PE-24'!M4,'PE-25'!M4,'PE-26'!M4,'PE-27'!M4,'PE-28'!M4,'PE-29'!M4,'PE-30'!M4,'PE-33'!M4,'PE-34'!M4,'PE-39'!M4,'PE-45'!M4,'PE-46'!M4,'PE-49'!M4,'PE-57'!M4,'PE-68'!M4,'PE-81'!M4,'PE-120'!M4)</f>
        <v>0</v>
      </c>
      <c r="AB30" s="46">
        <f>AVERAGE('PE-1'!N4,'PE-2'!N4,'PE-3'!N4,'PE-5'!N4,'PE-6'!N4,'PE-7'!N4,'PE-8'!N4,'PE-24'!N4,'PE-25'!N4,'PE-26'!N4,'PE-27'!N4,'PE-28'!N4,'PE-29'!N4,'PE-30'!N4,'PE-33'!N4,'PE-34'!N4,'PE-39'!N4,'PE-45'!N4,'PE-46'!N4,'PE-49'!N4,'PE-57'!N4,'PE-68'!N4,'PE-81'!N4,'PE-120'!N4)</f>
        <v>0</v>
      </c>
      <c r="AC30" s="46">
        <f>AVERAGE('PE-1'!O4,'PE-2'!O4,'PE-3'!O4,'PE-5'!O4,'PE-6'!O4,'PE-7'!O4,'PE-8'!O4,'PE-24'!O4,'PE-25'!O4,'PE-26'!O4,'PE-27'!O4,'PE-28'!O4,'PE-29'!O4,'PE-30'!O4,'PE-33'!O4,'PE-34'!O4,'PE-39'!O4,'PE-45'!O4,'PE-46'!O4,'PE-49'!O4,'PE-57'!O4,'PE-68'!O4,'PE-81'!O4,'PE-120'!O4)</f>
        <v>8.2429990731703127E-3</v>
      </c>
      <c r="AD30" s="46">
        <f>AVERAGE('PE-1'!P4,'PE-2'!P4,'PE-3'!P4,'PE-5'!P4,'PE-6'!P4,'PE-7'!P4,'PE-8'!P4,'PE-24'!P4,'PE-25'!P4,'PE-26'!P4,'PE-27'!P4,'PE-28'!P4,'PE-29'!P4,'PE-30'!P4,'PE-33'!P4,'PE-34'!P4,'PE-39'!P4,'PE-45'!P4,'PE-46'!P4,'PE-49'!P4,'PE-57'!P4,'PE-68'!P4,'PE-81'!P4,'PE-120'!P4)</f>
        <v>3.3284516043136738E-5</v>
      </c>
      <c r="AE30" s="46">
        <f>AVERAGE('PE-1'!Q4,'PE-2'!Q4,'PE-3'!Q4,'PE-5'!Q4,'PE-6'!Q4,'PE-7'!Q4,'PE-8'!Q4,'PE-24'!Q4,'PE-25'!Q4,'PE-26'!Q4,'PE-27'!Q4,'PE-28'!Q4,'PE-29'!Q4,'PE-30'!Q4,'PE-33'!Q4,'PE-34'!Q4,'PE-39'!Q4,'PE-45'!Q4,'PE-46'!Q4,'PE-49'!Q4,'PE-57'!Q4,'PE-68'!Q4,'PE-81'!Q4,'PE-120'!Q4)</f>
        <v>6.2964556102110686E-2</v>
      </c>
      <c r="AF30" s="46">
        <f>AVERAGE('PE-1'!R4,'PE-2'!R4,'PE-3'!R4,'PE-5'!R4,'PE-6'!R4,'PE-7'!R4,'PE-8'!R4,'PE-24'!R4,'PE-25'!R4,'PE-26'!R4,'PE-27'!R4,'PE-28'!R4,'PE-29'!R4,'PE-30'!R4,'PE-33'!R4,'PE-34'!R4,'PE-39'!R4,'PE-45'!R4,'PE-46'!R4,'PE-49'!R4,'PE-57'!R4,'PE-68'!R4,'PE-81'!R4,'PE-120'!R4)</f>
        <v>1.7362997583547204E-4</v>
      </c>
      <c r="AG30" s="46">
        <f>AVERAGE('PE-1'!S4,'PE-2'!S4,'PE-3'!S4,'PE-5'!S4,'PE-6'!S4,'PE-7'!S4,'PE-8'!S4,'PE-24'!S4,'PE-25'!S4,'PE-26'!S4,'PE-27'!S4,'PE-28'!S4,'PE-29'!S4,'PE-30'!S4,'PE-33'!S4,'PE-34'!S4,'PE-39'!S4,'PE-45'!S4,'PE-46'!S4,'PE-49'!S4,'PE-57'!S4,'PE-68'!S4,'PE-81'!S4,'PE-120'!S4)</f>
        <v>2.6786120286208654E-2</v>
      </c>
      <c r="AH30" s="46">
        <f>AVERAGE('PE-1'!T4,'PE-2'!T4,'PE-3'!T4,'PE-5'!T4,'PE-6'!T4,'PE-7'!T4,'PE-8'!T4,'PE-24'!T4,'PE-25'!T4,'PE-26'!T4,'PE-27'!T4,'PE-28'!T4,'PE-29'!T4,'PE-30'!T4,'PE-33'!T4,'PE-34'!T4,'PE-39'!T4,'PE-45'!T4,'PE-46'!T4,'PE-49'!T4,'PE-57'!T4,'PE-68'!T4,'PE-81'!T4,'PE-120'!T4)</f>
        <v>1.9638648860958367E-4</v>
      </c>
      <c r="AI30" s="46">
        <f>AVERAGE('PE-1'!U4,'PE-2'!U4,'PE-3'!U4,'PE-5'!U4,'PE-6'!U4,'PE-7'!U4,'PE-8'!U4,'PE-24'!U4,'PE-25'!U4,'PE-26'!U4,'PE-27'!U4,'PE-28'!U4,'PE-29'!U4,'PE-30'!U4,'PE-33'!U4,'PE-34'!U4,'PE-39'!U4,'PE-45'!U4,'PE-46'!U4,'PE-49'!U4,'PE-57'!U4,'PE-68'!U4,'PE-81'!U4,'PE-120'!U4)</f>
        <v>3.4234105248037139E-3</v>
      </c>
      <c r="AJ30" s="46">
        <f>AVERAGE('PE-1'!V4,'PE-2'!V4,'PE-3'!V4,'PE-5'!V4,'PE-6'!V4,'PE-7'!V4,'PE-8'!V4,'PE-24'!V4,'PE-25'!V4,'PE-26'!V4,'PE-27'!V4,'PE-28'!V4,'PE-29'!V4,'PE-30'!V4,'PE-33'!V4,'PE-34'!V4,'PE-39'!V4,'PE-45'!V4,'PE-46'!V4,'PE-49'!V4,'PE-57'!V4,'PE-68'!V4,'PE-81'!V4,'PE-120'!V4)</f>
        <v>2.3621443974355911E-2</v>
      </c>
      <c r="AK30" s="46">
        <f>AVERAGE('PE-1'!W4,'PE-2'!W4,'PE-3'!W4,'PE-5'!W4,'PE-6'!W4,'PE-7'!W4,'PE-8'!W4,'PE-24'!W4,'PE-25'!W4,'PE-26'!W4,'PE-27'!W4,'PE-28'!W4,'PE-29'!W4,'PE-30'!W4,'PE-33'!W4,'PE-34'!W4,'PE-39'!W4,'PE-45'!W4,'PE-46'!W4,'PE-49'!W4,'PE-57'!W4,'PE-68'!W4,'PE-81'!W4,'PE-120'!W4)</f>
        <v>0</v>
      </c>
      <c r="AL30" s="46">
        <f>AVERAGE('PE-1'!X4,'PE-2'!X4,'PE-3'!X4,'PE-5'!X4,'PE-6'!X4,'PE-7'!X4,'PE-8'!X4,'PE-24'!X4,'PE-25'!X4,'PE-26'!X4,'PE-27'!X4,'PE-28'!X4,'PE-29'!X4,'PE-30'!X4,'PE-33'!X4,'PE-34'!X4,'PE-39'!X4,'PE-45'!X4,'PE-46'!X4,'PE-49'!X4,'PE-57'!X4,'PE-68'!X4,'PE-81'!X4,'PE-120'!X4)</f>
        <v>1.6241674744809544E-4</v>
      </c>
      <c r="AM30" s="46">
        <f>AVERAGE('PE-1'!Y4,'PE-2'!Y4,'PE-3'!Y4,'PE-5'!Y4,'PE-6'!Y4,'PE-7'!Y4,'PE-8'!Y4,'PE-24'!Y4,'PE-25'!Y4,'PE-26'!Y4,'PE-27'!Y4,'PE-28'!Y4,'PE-29'!Y4,'PE-30'!Y4,'PE-33'!Y4,'PE-34'!Y4,'PE-39'!Y4,'PE-45'!Y4,'PE-46'!Y4,'PE-49'!Y4,'PE-57'!Y4,'PE-68'!Y4,'PE-81'!Y4,'PE-120'!Y4)</f>
        <v>8.5294184970391516E-4</v>
      </c>
      <c r="AN30" s="46">
        <f>AVERAGE('PE-1'!Z4,'PE-2'!Z4,'PE-3'!Z4,'PE-5'!Z4,'PE-6'!Z4,'PE-7'!Z4,'PE-8'!Z4,'PE-24'!Z4,'PE-25'!Z4,'PE-26'!Z4,'PE-27'!Z4,'PE-28'!Z4,'PE-29'!Z4,'PE-30'!Z4,'PE-33'!Z4,'PE-34'!Z4,'PE-39'!Z4,'PE-45'!Z4,'PE-46'!Z4,'PE-49'!Z4,'PE-57'!Z4,'PE-68'!Z4,'PE-81'!Z4,'PE-120'!Z4)</f>
        <v>2.0885547201336674E-4</v>
      </c>
      <c r="AO30" s="46">
        <f>AVERAGE('PE-1'!AA4,'PE-2'!AA4,'PE-3'!AA4,'PE-5'!AA4,'PE-6'!AA4,'PE-7'!AA4,'PE-8'!AA4,'PE-24'!AA4,'PE-25'!AA4,'PE-26'!AA4,'PE-27'!AA4,'PE-28'!AA4,'PE-29'!AA4,'PE-30'!AA4,'PE-33'!AA4,'PE-34'!AA4,'PE-39'!AA4,'PE-45'!AA4,'PE-46'!AA4,'PE-49'!AA4,'PE-57'!AA4,'PE-68'!AA4,'PE-81'!AA4,'PE-120'!AA4)</f>
        <v>4.3759845965342197E-5</v>
      </c>
      <c r="AP30" s="46">
        <f>AVERAGE('PE-1'!AB4,'PE-2'!AB4,'PE-3'!AB4,'PE-5'!AB4,'PE-6'!AB4,'PE-7'!AB4,'PE-8'!AB4,'PE-24'!AB4,'PE-25'!AB4,'PE-26'!AB4,'PE-27'!AB4,'PE-28'!AB4,'PE-29'!AB4,'PE-30'!AB4,'PE-33'!AB4,'PE-34'!AB4,'PE-39'!AB4,'PE-45'!AB4,'PE-46'!AB4,'PE-49'!AB4,'PE-57'!AB4,'PE-68'!AB4,'PE-81'!AB4,'PE-120'!AB4)</f>
        <v>3.0395136778115509E-4</v>
      </c>
      <c r="AQ30" s="46">
        <f>AVERAGE('PE-1'!AC4,'PE-2'!AC4,'PE-3'!AC4,'PE-5'!AC4,'PE-6'!AC4,'PE-7'!AC4,'PE-8'!AC4,'PE-24'!AC4,'PE-25'!AC4,'PE-26'!AC4,'PE-27'!AC4,'PE-28'!AC4,'PE-29'!AC4,'PE-30'!AC4,'PE-33'!AC4,'PE-34'!AC4,'PE-39'!AC4,'PE-45'!AC4,'PE-46'!AC4,'PE-49'!AC4,'PE-57'!AC4,'PE-68'!AC4,'PE-81'!AC4,'PE-120'!AC4)</f>
        <v>5.4001512042337181E-5</v>
      </c>
      <c r="AR30" s="46">
        <f>AVERAGE('PE-1'!AD4,'PE-2'!AD4,'PE-3'!AD4,'PE-5'!AD4,'PE-6'!AD4,'PE-7'!AD4,'PE-8'!AD4,'PE-24'!AD4,'PE-25'!AD4,'PE-26'!AD4,'PE-27'!AD4,'PE-28'!AD4,'PE-29'!AD4,'PE-30'!AD4,'PE-33'!AD4,'PE-34'!AD4,'PE-39'!AD4,'PE-45'!AD4,'PE-46'!AD4,'PE-49'!AD4,'PE-57'!AD4,'PE-68'!AD4,'PE-81'!AD4,'PE-120'!AD4)</f>
        <v>5.9199621122424808E-5</v>
      </c>
      <c r="AS30" s="46">
        <f>AVERAGE('PE-1'!AE4,'PE-2'!AE4,'PE-3'!AE4,'PE-5'!AE4,'PE-6'!AE4,'PE-7'!AE4,'PE-8'!AE4,'PE-24'!AE4,'PE-25'!AE4,'PE-26'!AE4,'PE-27'!AE4,'PE-28'!AE4,'PE-29'!AE4,'PE-30'!AE4,'PE-33'!AE4,'PE-34'!AE4,'PE-39'!AE4,'PE-45'!AE4,'PE-46'!AE4,'PE-49'!AE4,'PE-57'!AE4,'PE-68'!AE4,'PE-81'!AE4,'PE-120'!AE4)</f>
        <v>1.9952114924181964E-4</v>
      </c>
      <c r="AT30" s="46">
        <f>AVERAGE('PE-1'!AF4,'PE-2'!AF4,'PE-3'!AF4,'PE-5'!AF4,'PE-6'!AF4,'PE-7'!AF4,'PE-8'!AF4,'PE-24'!AF4,'PE-25'!AF4,'PE-26'!AF4,'PE-27'!AF4,'PE-28'!AF4,'PE-29'!AF4,'PE-30'!AF4,'PE-33'!AF4,'PE-34'!AF4,'PE-39'!AF4,'PE-45'!AF4,'PE-46'!AF4,'PE-49'!AF4,'PE-57'!AF4,'PE-68'!AF4,'PE-81'!AF4,'PE-120'!AF4)</f>
        <v>2.0833333333333333E-3</v>
      </c>
      <c r="AU30" s="46">
        <f>AVERAGE('PE-1'!AG4,'PE-2'!AG4,'PE-3'!AG4,'PE-5'!AG4,'PE-6'!AG4,'PE-7'!AG4,'PE-8'!AG4,'PE-24'!AG4,'PE-25'!AG4,'PE-26'!AG4,'PE-27'!AG4,'PE-28'!AG4,'PE-29'!AG4,'PE-30'!AG4,'PE-33'!AG4,'PE-34'!AG4,'PE-39'!AG4,'PE-45'!AG4,'PE-46'!AG4,'PE-49'!AG4,'PE-57'!AG4,'PE-68'!AG4,'PE-81'!AG4,'PE-120'!AG4)</f>
        <v>2.0885547201336674E-4</v>
      </c>
      <c r="AV30" s="46">
        <f>AVERAGE('PE-1'!AH4,'PE-2'!AH4,'PE-3'!AH4,'PE-5'!AH4,'PE-6'!AH4,'PE-7'!AH4,'PE-8'!AH4,'PE-24'!AH4,'PE-25'!AH4,'PE-26'!AH4,'PE-27'!AH4,'PE-28'!AH4,'PE-29'!AH4,'PE-30'!AH4,'PE-33'!AH4,'PE-34'!AH4,'PE-39'!AH4,'PE-45'!AH4,'PE-46'!AH4,'PE-49'!AH4,'PE-57'!AH4,'PE-68'!AH4,'PE-81'!AH4,'PE-120'!AH4)</f>
        <v>7.855459544383347E-4</v>
      </c>
      <c r="AW30" s="46">
        <f>AVERAGE('PE-1'!AI4,'PE-2'!AI4,'PE-3'!AI4,'PE-5'!AI4,'PE-6'!AI4,'PE-7'!AI4,'PE-8'!AI4,'PE-24'!AI4,'PE-25'!AI4,'PE-26'!AI4,'PE-27'!AI4,'PE-28'!AI4,'PE-29'!AI4,'PE-30'!AI4,'PE-33'!AI4,'PE-34'!AI4,'PE-39'!AI4,'PE-45'!AI4,'PE-46'!AI4,'PE-49'!AI4,'PE-57'!AI4,'PE-68'!AI4,'PE-81'!AI4,'PE-120'!AI4)</f>
        <v>2.401463345749259E-4</v>
      </c>
      <c r="AX30" s="46">
        <f>AVERAGE('PE-1'!AJ4,'PE-2'!AJ4,'PE-3'!AJ4,'PE-5'!AJ4,'PE-6'!AJ4,'PE-7'!AJ4,'PE-8'!AJ4,'PE-24'!AJ4,'PE-25'!AJ4,'PE-26'!AJ4,'PE-27'!AJ4,'PE-28'!AJ4,'PE-29'!AJ4,'PE-30'!AJ4,'PE-33'!AJ4,'PE-34'!AJ4,'PE-39'!AJ4,'PE-45'!AJ4,'PE-46'!AJ4,'PE-49'!AJ4,'PE-57'!AJ4,'PE-68'!AJ4,'PE-81'!AJ4,'PE-120'!AJ4)</f>
        <v>7.855459544383347E-4</v>
      </c>
      <c r="AY30" s="46">
        <f>AVERAGE('PE-1'!AK4,'PE-2'!AK4,'PE-3'!AK4,'PE-5'!AK4,'PE-6'!AK4,'PE-7'!AK4,'PE-8'!AK4,'PE-24'!AK4,'PE-25'!AK4,'PE-26'!AK4,'PE-27'!AK4,'PE-28'!AK4,'PE-29'!AK4,'PE-30'!AK4,'PE-33'!AK4,'PE-34'!AK4,'PE-39'!AK4,'PE-45'!AK4,'PE-46'!AK4,'PE-49'!AK4,'PE-57'!AK4,'PE-68'!AK4,'PE-81'!AK4,'PE-120'!AK4)</f>
        <v>2.5261531797870894E-4</v>
      </c>
      <c r="AZ30" s="46">
        <f>AVERAGE('PE-1'!AL4,'PE-2'!AL4,'PE-3'!AL4,'PE-5'!AL4,'PE-6'!AL4,'PE-7'!AL4,'PE-8'!AL4,'PE-24'!AL4,'PE-25'!AL4,'PE-26'!AL4,'PE-27'!AL4,'PE-28'!AL4,'PE-29'!AL4,'PE-30'!AL4,'PE-33'!AL4,'PE-34'!AL4,'PE-39'!AL4,'PE-45'!AL4,'PE-46'!AL4,'PE-49'!AL4,'PE-57'!AL4,'PE-68'!AL4,'PE-81'!AL4,'PE-120'!AL4)</f>
        <v>1.2468066566768104E-3</v>
      </c>
      <c r="BA30" s="46">
        <f>AVERAGE('PE-1'!AN4,'PE-2'!AN4,'PE-3'!AN4,'PE-5'!AN4,'PE-6'!AN4,'PE-7'!AN4,'PE-8'!AN4,'PE-24'!AN4,'PE-25'!AN4,'PE-26'!AN4,'PE-27'!AN4,'PE-28'!AN4,'PE-29'!AN4,'PE-30'!AN4,'PE-33'!AN4,'PE-34'!AN4,'PE-39'!AN4,'PE-45'!AN4,'PE-46'!AN4,'PE-49'!AN4,'PE-57'!AN4,'PE-68'!AN4,'PE-81'!AN4,'PE-120'!AN4)</f>
        <v>2.0437598459653425E-3</v>
      </c>
      <c r="BB30" s="46">
        <f>AVERAGE('PE-1'!AN4,'PE-2'!AN4,'PE-3'!AN4,'PE-5'!AN4,'PE-6'!AN4,'PE-7'!AN4,'PE-8'!AN4,'PE-24'!AN4,'PE-25'!AN4,'PE-26'!AN4,'PE-27'!AN4,'PE-28'!AN4,'PE-29'!AN4,'PE-30'!AN4,'PE-33'!AN4,'PE-34'!AN4,'PE-39'!AN4,'PE-45'!AN4,'PE-46'!AN4,'PE-49'!AN4,'PE-57'!AN4,'PE-68'!AN4,'PE-81'!AN4,'PE-120'!AN4)</f>
        <v>2.0437598459653425E-3</v>
      </c>
      <c r="BC30" s="46">
        <f>AVERAGE('PE-1'!AO4,'PE-2'!AO4,'PE-3'!AO4,'PE-5'!AO4,'PE-6'!AO4,'PE-7'!AO4,'PE-8'!AO4,'PE-24'!AO4,'PE-25'!AO4,'PE-26'!AO4,'PE-27'!AO4,'PE-28'!AO4,'PE-29'!AO4,'PE-30'!AO4,'PE-33'!AO4,'PE-34'!AO4,'PE-39'!AO4,'PE-45'!AO4,'PE-46'!AO4,'PE-49'!AO4,'PE-57'!AO4,'PE-68'!AO4,'PE-81'!AO4,'PE-120'!AO4)</f>
        <v>0</v>
      </c>
      <c r="BD30" s="46">
        <f>AVERAGE('PE-1'!AP4,'PE-2'!AP4,'PE-3'!AP4,'PE-5'!AP4,'PE-6'!AP4,'PE-7'!AP4,'PE-8'!AP4,'PE-24'!AP4,'PE-25'!AP4,'PE-26'!AP4,'PE-27'!AP4,'PE-28'!AP4,'PE-29'!AP4,'PE-30'!AP4,'PE-33'!AP4,'PE-34'!AP4,'PE-39'!AP4,'PE-45'!AP4,'PE-46'!AP4,'PE-49'!AP4,'PE-57'!AP4,'PE-68'!AP4,'PE-81'!AP4,'PE-120'!AP4)</f>
        <v>4.1682191678060488E-4</v>
      </c>
      <c r="BE30" s="46">
        <f>AVERAGE('PE-1'!AQ4,'PE-2'!AQ4,'PE-3'!AQ4,'PE-5'!AQ4,'PE-6'!AQ4,'PE-7'!AQ4,'PE-8'!AQ4,'PE-24'!AQ4,'PE-25'!AQ4,'PE-26'!AQ4,'PE-27'!AQ4,'PE-28'!AQ4,'PE-29'!AQ4,'PE-30'!AQ4,'PE-33'!AQ4,'PE-34'!AQ4,'PE-39'!AQ4,'PE-45'!AQ4,'PE-46'!AQ4,'PE-49'!AQ4,'PE-57'!AQ4,'PE-68'!AQ4,'PE-81'!AQ4,'PE-120'!AQ4)</f>
        <v>1.3188044193169237E-3</v>
      </c>
      <c r="BF30" s="46">
        <f>AVERAGE('PE-1'!AR4,'PE-2'!AR4,'PE-3'!AR4,'PE-5'!AR4,'PE-6'!AR4,'PE-7'!AR4,'PE-8'!AR4,'PE-24'!AR4,'PE-25'!AR4,'PE-26'!AR4,'PE-27'!AR4,'PE-28'!AR4,'PE-29'!AR4,'PE-30'!AR4,'PE-33'!AR4,'PE-34'!AR4,'PE-39'!AR4,'PE-45'!AR4,'PE-46'!AR4,'PE-49'!AR4,'PE-57'!AR4,'PE-68'!AR4,'PE-81'!AR4,'PE-120'!AR4)</f>
        <v>5.3571428571428581E-3</v>
      </c>
      <c r="BG30" s="46">
        <f>AVERAGE('PE-1'!AS4,'PE-2'!AS4,'PE-3'!AS4,'PE-5'!AS4,'PE-6'!AS4,'PE-7'!AS4,'PE-8'!AS4,'PE-24'!AS4,'PE-25'!AS4,'PE-26'!AS4,'PE-27'!AS4,'PE-28'!AS4,'PE-29'!AS4,'PE-30'!AS4,'PE-33'!AS4,'PE-34'!AS4,'PE-39'!AS4,'PE-45'!AS4,'PE-46'!AS4,'PE-49'!AS4,'PE-57'!AS4,'PE-68'!AS4,'PE-81'!AS4,'PE-120'!AS4)</f>
        <v>1.1250225129318165E-4</v>
      </c>
      <c r="BH30" s="46">
        <f>AVERAGE('PE-1'!AT4,'PE-2'!AT4,'PE-3'!AT4,'PE-5'!AT4,'PE-6'!AT4,'PE-7'!AT4,'PE-8'!AT4,'PE-24'!AT4,'PE-25'!AT4,'PE-26'!AT4,'PE-27'!AT4,'PE-28'!AT4,'PE-29'!AT4,'PE-30'!AT4,'PE-33'!AT4,'PE-34'!AT4,'PE-39'!AT4,'PE-45'!AT4,'PE-46'!AT4,'PE-49'!AT4,'PE-57'!AT4,'PE-68'!AT4,'PE-81'!AT4,'PE-120'!AT4)</f>
        <v>1.8382352941176468E-3</v>
      </c>
      <c r="BI30" s="46">
        <f>AVERAGE('PE-1'!AU4,'PE-2'!AU4,'PE-3'!AU4,'PE-5'!AU4,'PE-6'!AU4,'PE-7'!AU4,'PE-8'!AU4,'PE-24'!AU4,'PE-25'!AU4,'PE-26'!AU4,'PE-27'!AU4,'PE-28'!AU4,'PE-29'!AU4,'PE-30'!AU4,'PE-33'!AU4,'PE-34'!AU4,'PE-39'!AU4,'PE-45'!AU4,'PE-46'!AU4,'PE-49'!AU4,'PE-57'!AU4,'PE-68'!AU4,'PE-81'!AU4,'PE-120'!AU4)</f>
        <v>0</v>
      </c>
      <c r="BJ30" s="46">
        <f>AVERAGE('PE-1'!AV4,'PE-2'!AV4,'PE-3'!AV4,'PE-5'!AV4,'PE-6'!AV4,'PE-7'!AV4,'PE-8'!AV4,'PE-24'!AV4,'PE-25'!AV4,'PE-26'!AV4,'PE-27'!AV4,'PE-28'!AV4,'PE-29'!AV4,'PE-30'!AV4,'PE-33'!AV4,'PE-34'!AV4,'PE-39'!AV4,'PE-45'!AV4,'PE-46'!AV4,'PE-49'!AV4,'PE-57'!AV4,'PE-68'!AV4,'PE-81'!AV4,'PE-120'!AV4)</f>
        <v>1.1099480408264121E-2</v>
      </c>
      <c r="BK30" s="46">
        <f>AVERAGE('PE-1'!AW4,'PE-2'!AW4,'PE-3'!AW4,'PE-5'!AW4,'PE-6'!AW4,'PE-7'!AW4,'PE-8'!AW4,'PE-24'!AW4,'PE-25'!AW4,'PE-26'!AW4,'PE-27'!AW4,'PE-28'!AW4,'PE-29'!AW4,'PE-30'!AW4,'PE-33'!AW4,'PE-34'!AW4,'PE-39'!AW4,'PE-45'!AW4,'PE-46'!AW4,'PE-49'!AW4,'PE-57'!AW4,'PE-68'!AW4,'PE-81'!AW4,'PE-120'!AW4)</f>
        <v>0</v>
      </c>
      <c r="BL30" s="46">
        <f>AVERAGE('PE-1'!AX4,'PE-2'!AX4,'PE-3'!AX4,'PE-5'!AX4,'PE-6'!AX4,'PE-7'!AX4,'PE-8'!AX4,'PE-24'!AX4,'PE-25'!AX4,'PE-26'!AX4,'PE-27'!AX4,'PE-28'!AX4,'PE-29'!AX4,'PE-30'!AX4,'PE-33'!AX4,'PE-34'!AX4,'PE-39'!AX4,'PE-45'!AX4,'PE-46'!AX4,'PE-49'!AX4,'PE-57'!AX4,'PE-68'!AX4,'PE-81'!AX4,'PE-120'!AX4)</f>
        <v>1.1662406296685276E-3</v>
      </c>
      <c r="BM30" s="46">
        <f>AVERAGE('PE-1'!AY4,'PE-2'!AY4,'PE-3'!AY4,'PE-5'!AY4,'PE-6'!AY4,'PE-7'!AY4,'PE-8'!AY4,'PE-24'!AY4,'PE-25'!AY4,'PE-26'!AY4,'PE-27'!AY4,'PE-28'!AY4,'PE-29'!AY4,'PE-30'!AY4,'PE-33'!AY4,'PE-34'!AY4,'PE-39'!AY4,'PE-45'!AY4,'PE-46'!AY4,'PE-49'!AY4,'PE-57'!AY4,'PE-68'!AY4,'PE-81'!AY4,'PE-120'!AY4)</f>
        <v>0</v>
      </c>
      <c r="BN30" s="46">
        <f>AVERAGE('PE-1'!AZ4,'PE-2'!AZ4,'PE-3'!AZ4,'PE-5'!AZ4,'PE-6'!AZ4,'PE-7'!AZ4,'PE-8'!AZ4,'PE-24'!AZ4,'PE-25'!AZ4,'PE-26'!AZ4,'PE-27'!AZ4,'PE-28'!AZ4,'PE-29'!AZ4,'PE-30'!AZ4,'PE-33'!AZ4,'PE-34'!AZ4,'PE-39'!AZ4,'PE-45'!AZ4,'PE-46'!AZ4,'PE-49'!AZ4,'PE-57'!AZ4,'PE-68'!AZ4,'PE-81'!AZ4,'PE-120'!AZ4)</f>
        <v>0</v>
      </c>
      <c r="BO30" s="46">
        <f>AVERAGE('PE-1'!BA4,'PE-2'!BA4,'PE-3'!BA4,'PE-5'!BA4,'PE-6'!BA4,'PE-7'!BA4,'PE-8'!BA4,'PE-24'!BA4,'PE-25'!BA4,'PE-26'!BA4,'PE-27'!BA4,'PE-28'!BA4,'PE-29'!BA4,'PE-30'!BA4,'PE-33'!BA4,'PE-34'!BA4,'PE-39'!BA4,'PE-45'!BA4,'PE-46'!BA4,'PE-49'!BA4,'PE-57'!BA4,'PE-68'!BA4,'PE-81'!BA4,'PE-120'!BA4)</f>
        <v>1.9952114924181964E-4</v>
      </c>
      <c r="BP30" s="46">
        <f>AVERAGE('PE-1'!BB4,'PE-2'!BB4,'PE-3'!BB4,'PE-5'!BB4,'PE-6'!BB4,'PE-7'!BB4,'PE-8'!BB4,'PE-24'!BB4,'PE-25'!BB4,'PE-26'!BB4,'PE-27'!BB4,'PE-28'!BB4,'PE-29'!BB4,'PE-30'!BB4,'PE-33'!BB4,'PE-34'!BB4,'PE-39'!BB4,'PE-45'!BB4,'PE-46'!BB4,'PE-49'!BB4,'PE-57'!BB4,'PE-68'!BB4,'PE-81'!BB4,'PE-120'!BB4)</f>
        <v>4.2588045112752727E-3</v>
      </c>
      <c r="BQ30" s="46">
        <f>AVERAGE('PE-1'!BC4,'PE-2'!BC4,'PE-3'!BC4,'PE-5'!BC4,'PE-6'!BC4,'PE-7'!BC4,'PE-8'!BC4,'PE-24'!BC4,'PE-25'!BC4,'PE-26'!BC4,'PE-27'!BC4,'PE-28'!BC4,'PE-29'!BC4,'PE-30'!BC4,'PE-33'!BC4,'PE-34'!BC4,'PE-39'!BC4,'PE-45'!BC4,'PE-46'!BC4,'PE-49'!BC4,'PE-57'!BC4,'PE-68'!BC4,'PE-81'!BC4,'PE-120'!BC4)</f>
        <v>1.9638648860958367E-4</v>
      </c>
      <c r="BR30" s="46">
        <f>AVERAGE('PE-1'!BD4,'PE-2'!BD4,'PE-3'!BD4,'PE-5'!BD4,'PE-6'!BD4,'PE-7'!BD4,'PE-8'!BD4,'PE-24'!BD4,'PE-25'!BD4,'PE-26'!BD4,'PE-27'!BD4,'PE-28'!BD4,'PE-29'!BD4,'PE-30'!BD4,'PE-33'!BD4,'PE-34'!BD4,'PE-39'!BD4,'PE-45'!BD4,'PE-46'!BD4,'PE-49'!BD4,'PE-57'!BD4,'PE-68'!BD4,'PE-81'!BD4,'PE-120'!BD4)</f>
        <v>0</v>
      </c>
      <c r="BS30" s="46">
        <f>AVERAGE('PE-1'!BE4,'PE-2'!BE4,'PE-3'!BE4,'PE-5'!BE4,'PE-6'!BE4,'PE-7'!BE4,'PE-8'!BE4,'PE-24'!BE4,'PE-25'!BE4,'PE-26'!BE4,'PE-27'!BE4,'PE-28'!BE4,'PE-29'!BE4,'PE-30'!BE4,'PE-33'!BE4,'PE-34'!BE4,'PE-39'!BE4,'PE-45'!BE4,'PE-46'!BE4,'PE-49'!BE4,'PE-57'!BE4,'PE-68'!BE4,'PE-81'!BE4,'PE-120'!BE4)</f>
        <v>0</v>
      </c>
      <c r="BT30" s="46">
        <f>AVERAGE('PE-1'!BF4,'PE-2'!BF4,'PE-3'!BF4,'PE-5'!BF4,'PE-6'!BF4,'PE-7'!BF4,'PE-8'!BF4,'PE-24'!BF4,'PE-25'!BF4,'PE-26'!BF4,'PE-27'!BF4,'PE-28'!BF4,'PE-29'!BF4,'PE-30'!BF4,'PE-33'!BF4,'PE-34'!BF4,'PE-39'!BF4,'PE-45'!BF4,'PE-46'!BF4,'PE-49'!BF4,'PE-57'!BF4,'PE-68'!BF4,'PE-81'!BF4,'PE-120'!BF4)</f>
        <v>0</v>
      </c>
      <c r="BU30" s="46">
        <f>AVERAGE('PE-1'!BG4,'PE-2'!BG4,'PE-3'!BG4,'PE-5'!BG4,'PE-6'!BG4,'PE-7'!BG4,'PE-8'!BG4,'PE-24'!BG4,'PE-25'!BG4,'PE-26'!BG4,'PE-27'!BG4,'PE-28'!BG4,'PE-29'!BG4,'PE-30'!BG4,'PE-33'!BG4,'PE-34'!BG4,'PE-39'!BG4,'PE-45'!BG4,'PE-46'!BG4,'PE-49'!BG4,'PE-57'!BG4,'PE-68'!BG4,'PE-81'!BG4,'PE-120'!BG4)</f>
        <v>0</v>
      </c>
      <c r="BV30" s="46">
        <f>AVERAGE('PE-1'!BH4,'PE-2'!BH4,'PE-3'!BH4,'PE-5'!BH4,'PE-6'!BH4,'PE-7'!BH4,'PE-8'!BH4,'PE-24'!BH4,'PE-25'!BH4,'PE-26'!BH4,'PE-27'!BH4,'PE-28'!BH4,'PE-29'!BH4,'PE-30'!BH4,'PE-33'!BH4,'PE-34'!BH4,'PE-39'!BH4,'PE-45'!BH4,'PE-46'!BH4,'PE-49'!BH4,'PE-57'!BH4,'PE-68'!BH4,'PE-81'!BH4,'PE-120'!BH4)</f>
        <v>1.1076785712480418E-4</v>
      </c>
      <c r="BW30" s="46">
        <f>AVERAGE('PE-1'!BI4,'PE-2'!BI4,'PE-3'!BI4,'PE-5'!BI4,'PE-6'!BI4,'PE-7'!BI4,'PE-8'!BI4,'PE-24'!BI4,'PE-25'!BI4,'PE-26'!BI4,'PE-27'!BI4,'PE-28'!BI4,'PE-29'!BI4,'PE-30'!BI4,'PE-33'!BI4,'PE-34'!BI4,'PE-39'!BI4,'PE-45'!BI4,'PE-46'!BI4,'PE-49'!BI4,'PE-57'!BI4,'PE-68'!BI4,'PE-81'!BI4,'PE-120'!BI4)</f>
        <v>2.3567168201447182E-3</v>
      </c>
      <c r="BX30" s="46">
        <f>AVERAGE('PE-1'!BJ4,'PE-2'!BJ4,'PE-3'!BJ4,'PE-5'!BJ4,'PE-6'!BJ4,'PE-7'!BJ4,'PE-8'!BJ4,'PE-24'!BJ4,'PE-25'!BJ4,'PE-26'!BJ4,'PE-27'!BJ4,'PE-28'!BJ4,'PE-29'!BJ4,'PE-30'!BJ4,'PE-33'!BJ4,'PE-34'!BJ4,'PE-39'!BJ4,'PE-45'!BJ4,'PE-46'!BJ4,'PE-49'!BJ4,'PE-57'!BJ4,'PE-68'!BJ4,'PE-81'!BJ4,'PE-120'!BJ4)</f>
        <v>3.6942518596371102E-3</v>
      </c>
      <c r="BY30" s="46">
        <f>AVERAGE('PE-1'!BK4,'PE-2'!BK4,'PE-3'!BK4,'PE-5'!BK4,'PE-6'!BK4,'PE-7'!BK4,'PE-8'!BK4,'PE-24'!BK4,'PE-25'!BK4,'PE-26'!BK4,'PE-27'!BK4,'PE-28'!BK4,'PE-29'!BK4,'PE-30'!BK4,'PE-33'!BK4,'PE-34'!BK4,'PE-39'!BK4,'PE-45'!BK4,'PE-46'!BK4,'PE-49'!BK4,'PE-57'!BK4,'PE-68'!BK4,'PE-81'!BK4,'PE-120'!BK4)</f>
        <v>1.0505673063454263E-4</v>
      </c>
      <c r="BZ30" s="46">
        <f>AVERAGE('PE-1'!BL4,'PE-2'!BL4,'PE-3'!BL4,'PE-5'!BL4,'PE-6'!BL4,'PE-7'!BL4,'PE-8'!BL4,'PE-24'!BL4,'PE-25'!BL4,'PE-26'!BL4,'PE-27'!BL4,'PE-28'!BL4,'PE-29'!BL4,'PE-30'!BL4,'PE-33'!BL4,'PE-34'!BL4,'PE-39'!BL4,'PE-45'!BL4,'PE-46'!BL4,'PE-49'!BL4,'PE-57'!BL4,'PE-68'!BL4,'PE-81'!BL4,'PE-120'!BL4)</f>
        <v>0</v>
      </c>
      <c r="CA30" s="46">
        <f>AVERAGE('PE-1'!BM4,'PE-2'!BM4,'PE-3'!BM4,'PE-5'!BM4,'PE-6'!BM4,'PE-7'!BM4,'PE-8'!BM4,'PE-24'!BM4,'PE-25'!BM4,'PE-26'!BM4,'PE-27'!BM4,'PE-28'!BM4,'PE-29'!BM4,'PE-30'!BM4,'PE-33'!BM4,'PE-34'!BM4,'PE-39'!BM4,'PE-45'!BM4,'PE-46'!BM4,'PE-49'!BM4,'PE-57'!BM4,'PE-68'!BM4,'PE-81'!BM4,'PE-120'!BM4)</f>
        <v>4.3759845965342197E-5</v>
      </c>
      <c r="CB30" s="46">
        <f>AVERAGE('PE-1'!BN4,'PE-2'!BN4,'PE-3'!BN4,'PE-5'!BN4,'PE-6'!BN4,'PE-7'!BN4,'PE-8'!BN4,'PE-24'!BN4,'PE-25'!BN4,'PE-26'!BN4,'PE-27'!BN4,'PE-28'!BN4,'PE-29'!BN4,'PE-30'!BN4,'PE-33'!BN4,'PE-34'!BN4,'PE-39'!BN4,'PE-45'!BN4,'PE-46'!BN4,'PE-49'!BN4,'PE-57'!BN4,'PE-68'!BN4,'PE-81'!BN4,'PE-120'!BN4)</f>
        <v>7.7483341081667443E-5</v>
      </c>
      <c r="CC30" s="46">
        <f>AVERAGE('PE-1'!BO4,'PE-2'!BO4,'PE-3'!BO4,'PE-5'!BO4,'PE-6'!BO4,'PE-7'!BO4,'PE-8'!BO4,'PE-24'!BO4,'PE-25'!BO4,'PE-26'!BO4,'PE-27'!BO4,'PE-28'!BO4,'PE-29'!BO4,'PE-30'!BO4,'PE-33'!BO4,'PE-34'!BO4,'PE-39'!BO4,'PE-45'!BO4,'PE-46'!BO4,'PE-49'!BO4,'PE-57'!BO4,'PE-68'!BO4,'PE-81'!BO4,'PE-120'!BO4)</f>
        <v>5.985634477254589E-4</v>
      </c>
      <c r="CD30" s="46">
        <f>AVERAGE('PE-1'!BP4,'PE-2'!BP4,'PE-3'!BP4,'PE-5'!BP4,'PE-6'!BP4,'PE-7'!BP4,'PE-8'!BP4,'PE-24'!BP4,'PE-25'!BP4,'PE-26'!BP4,'PE-27'!BP4,'PE-28'!BP4,'PE-29'!BP4,'PE-30'!BP4,'PE-33'!BP4,'PE-34'!BP4,'PE-39'!BP4,'PE-45'!BP4,'PE-46'!BP4,'PE-49'!BP4,'PE-57'!BP4,'PE-68'!BP4,'PE-81'!BP4,'PE-120'!BP4)</f>
        <v>0</v>
      </c>
      <c r="CE30" s="46">
        <f>AVERAGE('PE-1'!BQ4,'PE-2'!BQ4,'PE-3'!BQ4,'PE-5'!BQ4,'PE-6'!BQ4,'PE-7'!BQ4,'PE-8'!BQ4,'PE-24'!BQ4,'PE-25'!BQ4,'PE-26'!BQ4,'PE-27'!BQ4,'PE-28'!BQ4,'PE-29'!BQ4,'PE-30'!BQ4,'PE-33'!BQ4,'PE-34'!BQ4,'PE-39'!BQ4,'PE-45'!BQ4,'PE-46'!BQ4,'PE-49'!BQ4,'PE-57'!BQ4,'PE-68'!BQ4,'PE-81'!BQ4,'PE-120'!BQ4)</f>
        <v>0</v>
      </c>
      <c r="CF30" s="46">
        <f>AVERAGE('PE-1'!BR4,'PE-2'!BR4,'PE-3'!BR4,'PE-5'!BR4,'PE-6'!BR4,'PE-7'!BR4,'PE-8'!BR4,'PE-24'!BR4,'PE-25'!BR4,'PE-26'!BR4,'PE-27'!BR4,'PE-28'!BR4,'PE-29'!BR4,'PE-30'!BR4,'PE-33'!BR4,'PE-34'!BR4,'PE-39'!BR4,'PE-45'!BR4,'PE-46'!BR4,'PE-49'!BR4,'PE-57'!BR4,'PE-68'!BR4,'PE-81'!BR4,'PE-120'!BR4)</f>
        <v>4.4869158739256074E-3</v>
      </c>
      <c r="CG30" s="46">
        <f>AVERAGE('PE-1'!BS4,'PE-2'!BS4,'PE-3'!BS4,'PE-5'!BS4,'PE-6'!BS4,'PE-7'!BS4,'PE-8'!BS4,'PE-24'!BS4,'PE-25'!BS4,'PE-26'!BS4,'PE-27'!BS4,'PE-28'!BS4,'PE-29'!BS4,'PE-30'!BS4,'PE-33'!BS4,'PE-34'!BS4,'PE-39'!BS4,'PE-45'!BS4,'PE-46'!BS4,'PE-49'!BS4,'PE-57'!BS4,'PE-68'!BS4,'PE-81'!BS4,'PE-120'!BS4)</f>
        <v>2.3485339853751399E-3</v>
      </c>
      <c r="CH30" s="46">
        <f>AVERAGE('PE-1'!BT4,'PE-2'!BT4,'PE-3'!BT4,'PE-5'!BT4,'PE-6'!BT4,'PE-7'!BT4,'PE-8'!BT4,'PE-24'!BT4,'PE-25'!BT4,'PE-26'!BT4,'PE-27'!BT4,'PE-28'!BT4,'PE-29'!BT4,'PE-30'!BT4,'PE-33'!BT4,'PE-34'!BT4,'PE-39'!BT4,'PE-45'!BT4,'PE-46'!BT4,'PE-49'!BT4,'PE-57'!BT4,'PE-68'!BT4,'PE-81'!BT4,'PE-120'!BT4)</f>
        <v>1.9952114924181964E-4</v>
      </c>
      <c r="CI30" s="46">
        <f>AVERAGE('PE-1'!BU4,'PE-2'!BU4,'PE-3'!BU4,'PE-5'!BU4,'PE-6'!BU4,'PE-7'!BU4,'PE-8'!BU4,'PE-24'!BU4,'PE-25'!BU4,'PE-26'!BU4,'PE-27'!BU4,'PE-28'!BU4,'PE-29'!BU4,'PE-30'!BU4,'PE-33'!BU4,'PE-34'!BU4,'PE-39'!BU4,'PE-45'!BU4,'PE-46'!BU4,'PE-49'!BU4,'PE-57'!BU4,'PE-68'!BU4,'PE-81'!BU4,'PE-120'!BU4)</f>
        <v>2.4738087922661578E-4</v>
      </c>
      <c r="CJ30" s="46">
        <f>AVERAGE('PE-1'!BV4,'PE-2'!BV4,'PE-3'!BV4,'PE-5'!BV4,'PE-6'!BV4,'PE-7'!BV4,'PE-8'!BV4,'PE-24'!BV4,'PE-25'!BV4,'PE-26'!BV4,'PE-27'!BV4,'PE-28'!BV4,'PE-29'!BV4,'PE-30'!BV4,'PE-33'!BV4,'PE-34'!BV4,'PE-39'!BV4,'PE-45'!BV4,'PE-46'!BV4,'PE-49'!BV4,'PE-57'!BV4,'PE-68'!BV4,'PE-81'!BV4,'PE-120'!BV4)</f>
        <v>0</v>
      </c>
      <c r="CK30" s="46">
        <f>AVERAGE('PE-1'!BW4,'PE-2'!BW4,'PE-3'!BW4,'PE-5'!BW4,'PE-6'!BW4,'PE-7'!BW4,'PE-8'!BW4,'PE-24'!BW4,'PE-25'!BW4,'PE-26'!BW4,'PE-27'!BW4,'PE-28'!BW4,'PE-29'!BW4,'PE-30'!BW4,'PE-33'!BW4,'PE-34'!BW4,'PE-39'!BW4,'PE-45'!BW4,'PE-46'!BW4,'PE-49'!BW4,'PE-57'!BW4,'PE-68'!BW4,'PE-81'!BW4,'PE-120'!BW4)</f>
        <v>3.4956215823475321E-3</v>
      </c>
      <c r="CL30" s="46">
        <f>AVERAGE('PE-1'!BX4,'PE-2'!BX4,'PE-3'!BX4,'PE-5'!BX4,'PE-6'!BX4,'PE-7'!BX4,'PE-8'!BX4,'PE-24'!BX4,'PE-25'!BX4,'PE-26'!BX4,'PE-27'!BX4,'PE-28'!BX4,'PE-29'!BX4,'PE-30'!BX4,'PE-33'!BX4,'PE-34'!BX4,'PE-39'!BX4,'PE-45'!BX4,'PE-46'!BX4,'PE-49'!BX4,'PE-57'!BX4,'PE-68'!BX4,'PE-81'!BX4,'PE-120'!BX4)</f>
        <v>1.9952114924181964E-4</v>
      </c>
      <c r="CM30" s="46">
        <f>AVERAGE('PE-1'!BY4,'PE-2'!BY4,'PE-3'!BY4,'PE-5'!BY4,'PE-6'!BY4,'PE-7'!BY4,'PE-8'!BY4,'PE-24'!BY4,'PE-25'!BY4,'PE-26'!BY4,'PE-27'!BY4,'PE-28'!BY4,'PE-29'!BY4,'PE-30'!BY4,'PE-33'!BY4,'PE-34'!BY4,'PE-39'!BY4,'PE-45'!BY4,'PE-46'!BY4,'PE-49'!BY4,'PE-57'!BY4,'PE-68'!BY4,'PE-81'!BY4,'PE-120'!BY4)</f>
        <v>0</v>
      </c>
      <c r="CN30" s="46">
        <f>AVERAGE('PE-1'!BZ4,'PE-2'!BZ4,'PE-3'!BZ4,'PE-5'!BZ4,'PE-6'!BZ4,'PE-7'!BZ4,'PE-8'!BZ4,'PE-24'!BZ4,'PE-25'!BZ4,'PE-26'!BZ4,'PE-27'!BZ4,'PE-28'!BZ4,'PE-29'!BZ4,'PE-30'!BZ4,'PE-33'!BZ4,'PE-34'!BZ4,'PE-39'!BZ4,'PE-45'!BZ4,'PE-46'!BZ4,'PE-49'!BZ4,'PE-57'!BZ4,'PE-68'!BZ4,'PE-81'!BZ4,'PE-120'!BZ4)</f>
        <v>1.9638648860958367E-4</v>
      </c>
      <c r="CO30" s="46">
        <f>AVERAGE('PE-1'!CA4,'PE-2'!CA4,'PE-3'!CA4,'PE-5'!CA4,'PE-6'!CA4,'PE-7'!CA4,'PE-8'!CA4,'PE-24'!CA4,'PE-25'!CA4,'PE-26'!CA4,'PE-27'!CA4,'PE-28'!CA4,'PE-29'!CA4,'PE-30'!CA4,'PE-33'!CA4,'PE-34'!CA4,'PE-39'!CA4,'PE-45'!CA4,'PE-46'!CA4,'PE-49'!CA4,'PE-57'!CA4,'PE-68'!CA4,'PE-81'!CA4,'PE-120'!CA4)</f>
        <v>2.5073513098207265E-3</v>
      </c>
      <c r="CP30" s="46">
        <f>AVERAGE('PE-1'!CB4,'PE-2'!CB4,'PE-3'!CB4,'PE-5'!CB4,'PE-6'!CB4,'PE-7'!CB4,'PE-8'!CB4,'PE-24'!CB4,'PE-25'!CB4,'PE-26'!CB4,'PE-27'!CB4,'PE-28'!CB4,'PE-29'!CB4,'PE-30'!CB4,'PE-33'!CB4,'PE-34'!CB4,'PE-39'!CB4,'PE-45'!CB4,'PE-46'!CB4,'PE-49'!CB4,'PE-57'!CB4,'PE-68'!CB4,'PE-81'!CB4,'PE-120'!CB4)</f>
        <v>1.5635166848711175E-3</v>
      </c>
      <c r="CQ30" s="62">
        <f>SUM(P30:CP30)</f>
        <v>0.2249083564602756</v>
      </c>
    </row>
    <row r="31" spans="1:95" x14ac:dyDescent="0.25">
      <c r="D31" s="74" t="s">
        <v>187</v>
      </c>
      <c r="E31" s="75"/>
      <c r="F31" s="75"/>
      <c r="G31" s="75"/>
      <c r="H31" s="75"/>
      <c r="I31" s="75"/>
      <c r="J31" s="75"/>
      <c r="K31" s="75"/>
      <c r="L31" s="75"/>
      <c r="M31" s="75"/>
      <c r="N31" s="75"/>
      <c r="O31" s="76"/>
      <c r="P31" s="46">
        <f>AVERAGE('PE-1'!B5,'PE-2'!B5,'PE-3'!B5,'PE-5'!B5,'PE-6'!B5,'PE-7'!B5,'PE-8'!B5,'PE-24'!B5,'PE-25'!B5,'PE-26'!B5,'PE-27'!B5,'PE-28'!B5,'PE-29'!B5,'PE-30'!B5,'PE-33'!B5,'PE-34'!B5,'PE-39'!B5,'PE-45'!B5,'PE-46'!B5,'PE-49'!B5,'PE-57'!B5,'PE-68'!B5,'PE-81'!B5,'PE-120'!B5)</f>
        <v>8.9393646839973275E-4</v>
      </c>
      <c r="Q31" s="46">
        <f>AVERAGE('PE-1'!C5,'PE-2'!C5,'PE-3'!C5,'PE-5'!C5,'PE-6'!C5,'PE-7'!C5,'PE-8'!C5,'PE-24'!C5,'PE-25'!C5,'PE-26'!C5,'PE-27'!C5,'PE-28'!C5,'PE-29'!C5,'PE-30'!C5,'PE-33'!C5,'PE-34'!C5,'PE-39'!C5,'PE-45'!C5,'PE-46'!C5,'PE-49'!C5,'PE-57'!C5,'PE-68'!C5,'PE-81'!C5,'PE-120'!C5)</f>
        <v>1.5797535516076317E-3</v>
      </c>
      <c r="R31" s="46">
        <f>AVERAGE('PE-1'!D5,'PE-2'!D5,'PE-3'!D5,'PE-5'!D5,'PE-6'!D5,'PE-7'!D5,'PE-8'!D5,'PE-24'!D5,'PE-25'!D5,'PE-26'!D5,'PE-27'!D5,'PE-28'!D5,'PE-29'!D5,'PE-30'!D5,'PE-33'!D5,'PE-34'!D5,'PE-39'!D5,'PE-45'!D5,'PE-46'!D5,'PE-49'!D5,'PE-57'!D5,'PE-68'!D5,'PE-81'!D5,'PE-120'!D5)</f>
        <v>5.3058954865930634E-5</v>
      </c>
      <c r="S31" s="46">
        <f>AVERAGE('PE-1'!E5,'PE-2'!E5,'PE-3'!E5,'PE-5'!E5,'PE-6'!E5,'PE-7'!E5,'PE-8'!E5,'PE-24'!E5,'PE-25'!E5,'PE-26'!E5,'PE-27'!E5,'PE-28'!E5,'PE-29'!E5,'PE-30'!E5,'PE-33'!E5,'PE-34'!E5,'PE-39'!E5,'PE-45'!E5,'PE-46'!E5,'PE-49'!E5,'PE-57'!E5,'PE-68'!E5,'PE-81'!E5,'PE-120'!E5)</f>
        <v>2.5456174649723034E-4</v>
      </c>
      <c r="T31" s="46">
        <f>AVERAGE('PE-1'!F5,'PE-2'!F5,'PE-3'!F5,'PE-5'!F5,'PE-6'!F5,'PE-7'!F5,'PE-8'!F5,'PE-24'!F5,'PE-25'!F5,'PE-26'!F5,'PE-27'!F5,'PE-28'!F5,'PE-29'!F5,'PE-30'!F5,'PE-33'!F5,'PE-34'!F5,'PE-39'!F5,'PE-45'!F5,'PE-46'!F5,'PE-49'!F5,'PE-57'!F5,'PE-68'!F5,'PE-81'!F5,'PE-120'!F5)</f>
        <v>6.3531190638043748E-5</v>
      </c>
      <c r="U31" s="46">
        <f>AVERAGE('PE-1'!G5,'PE-2'!G5,'PE-3'!G5,'PE-5'!G5,'PE-6'!G5,'PE-7'!G5,'PE-8'!G5,'PE-24'!G5,'PE-25'!G5,'PE-26'!G5,'PE-27'!G5,'PE-28'!G5,'PE-29'!G5,'PE-30'!G5,'PE-33'!G5,'PE-34'!G5,'PE-39'!G5,'PE-45'!G5,'PE-46'!G5,'PE-49'!G5,'PE-57'!G5,'PE-68'!G5,'PE-81'!G5,'PE-120'!G5)</f>
        <v>6.9646613085205654E-5</v>
      </c>
      <c r="V31" s="46">
        <f>AVERAGE('PE-1'!H5,'PE-2'!H5,'PE-3'!H5,'PE-5'!H5,'PE-6'!H5,'PE-7'!H5,'PE-8'!H5,'PE-24'!H5,'PE-25'!H5,'PE-26'!H5,'PE-27'!H5,'PE-28'!H5,'PE-29'!H5,'PE-30'!H5,'PE-33'!H5,'PE-34'!H5,'PE-39'!H5,'PE-45'!H5,'PE-46'!H5,'PE-49'!H5,'PE-57'!H5,'PE-68'!H5,'PE-81'!H5,'PE-120'!H5)</f>
        <v>1.4068823411720775E-2</v>
      </c>
      <c r="W31" s="46">
        <f>AVERAGE('PE-1'!J5,'PE-2'!J5,'PE-3'!J5,'PE-5'!J5,'PE-6'!J5,'PE-7'!J5,'PE-8'!J5,'PE-24'!J5,'PE-25'!J5,'PE-26'!J5,'PE-27'!J5,'PE-28'!J5,'PE-29'!J5,'PE-30'!J5,'PE-33'!J5,'PE-34'!J5,'PE-39'!J5,'PE-45'!J5,'PE-46'!J5,'PE-49'!J5,'PE-57'!J5,'PE-68'!J5,'PE-81'!J5,'PE-120'!J5)</f>
        <v>5.587474322010735E-4</v>
      </c>
      <c r="X31" s="46">
        <f>AVERAGE('PE-1'!J5,'PE-2'!J5,'PE-3'!J5,'PE-5'!J5,'PE-6'!J5,'PE-7'!J5,'PE-8'!J5,'PE-24'!J5,'PE-25'!J5,'PE-26'!J5,'PE-27'!J5,'PE-28'!J5,'PE-29'!J5,'PE-30'!J5,'PE-33'!J5,'PE-34'!J5,'PE-39'!J5,'PE-45'!J5,'PE-46'!J5,'PE-49'!J5,'PE-57'!J5,'PE-68'!J5,'PE-81'!J5,'PE-120'!J5)</f>
        <v>5.587474322010735E-4</v>
      </c>
      <c r="Y31" s="46">
        <f>AVERAGE('PE-1'!K5,'PE-2'!K5,'PE-3'!K5,'PE-5'!K5,'PE-6'!K5,'PE-7'!K5,'PE-8'!K5,'PE-24'!K5,'PE-25'!K5,'PE-26'!K5,'PE-27'!K5,'PE-28'!K5,'PE-29'!K5,'PE-30'!K5,'PE-33'!K5,'PE-34'!K5,'PE-39'!K5,'PE-45'!K5,'PE-46'!K5,'PE-49'!K5,'PE-57'!K5,'PE-68'!K5,'PE-81'!K5,'PE-120'!K5)</f>
        <v>5.2262914360102629E-4</v>
      </c>
      <c r="Z31" s="46">
        <f>AVERAGE('PE-1'!L5,'PE-2'!L5,'PE-3'!L5,'PE-5'!L5,'PE-6'!L5,'PE-7'!L5,'PE-8'!L5,'PE-24'!L5,'PE-25'!L5,'PE-26'!L5,'PE-27'!L5,'PE-28'!L5,'PE-29'!L5,'PE-30'!L5,'PE-33'!L5,'PE-34'!L5,'PE-39'!L5,'PE-45'!L5,'PE-46'!L5,'PE-49'!L5,'PE-57'!L5,'PE-68'!L5,'PE-81'!L5,'PE-120'!L5)</f>
        <v>6.4935064935064921E-5</v>
      </c>
      <c r="AA31" s="46">
        <f>AVERAGE('PE-1'!M5,'PE-2'!M5,'PE-3'!M5,'PE-5'!M5,'PE-6'!M5,'PE-7'!M5,'PE-8'!M5,'PE-24'!M5,'PE-25'!M5,'PE-26'!M5,'PE-27'!M5,'PE-28'!M5,'PE-29'!M5,'PE-30'!M5,'PE-33'!M5,'PE-34'!M5,'PE-39'!M5,'PE-45'!M5,'PE-46'!M5,'PE-49'!M5,'PE-57'!M5,'PE-68'!M5,'PE-81'!M5,'PE-120'!M5)</f>
        <v>0</v>
      </c>
      <c r="AB31" s="46">
        <f>AVERAGE('PE-1'!N5,'PE-2'!N5,'PE-3'!N5,'PE-5'!N5,'PE-6'!N5,'PE-7'!N5,'PE-8'!N5,'PE-24'!N5,'PE-25'!N5,'PE-26'!N5,'PE-27'!N5,'PE-28'!N5,'PE-29'!N5,'PE-30'!N5,'PE-33'!N5,'PE-34'!N5,'PE-39'!N5,'PE-45'!N5,'PE-46'!N5,'PE-49'!N5,'PE-57'!N5,'PE-68'!N5,'PE-81'!N5,'PE-120'!N5)</f>
        <v>0</v>
      </c>
      <c r="AC31" s="46">
        <f>AVERAGE('PE-1'!O5,'PE-2'!O5,'PE-3'!O5,'PE-5'!O5,'PE-6'!O5,'PE-7'!O5,'PE-8'!O5,'PE-24'!O5,'PE-25'!O5,'PE-26'!O5,'PE-27'!O5,'PE-28'!O5,'PE-29'!O5,'PE-30'!O5,'PE-33'!O5,'PE-34'!O5,'PE-39'!O5,'PE-45'!O5,'PE-46'!O5,'PE-49'!O5,'PE-57'!O5,'PE-68'!O5,'PE-81'!O5,'PE-120'!O5)</f>
        <v>3.3895729090015806E-3</v>
      </c>
      <c r="AD31" s="46">
        <f>AVERAGE('PE-1'!P5,'PE-2'!P5,'PE-3'!P5,'PE-5'!P5,'PE-6'!P5,'PE-7'!P5,'PE-8'!P5,'PE-24'!P5,'PE-25'!P5,'PE-26'!P5,'PE-27'!P5,'PE-28'!P5,'PE-29'!P5,'PE-30'!P5,'PE-33'!P5,'PE-34'!P5,'PE-39'!P5,'PE-45'!P5,'PE-46'!P5,'PE-49'!P5,'PE-57'!P5,'PE-68'!P5,'PE-81'!P5,'PE-120'!P5)</f>
        <v>3.9158254168396162E-5</v>
      </c>
      <c r="AE31" s="46">
        <f>AVERAGE('PE-1'!Q5,'PE-2'!Q5,'PE-3'!Q5,'PE-5'!Q5,'PE-6'!Q5,'PE-7'!Q5,'PE-8'!Q5,'PE-24'!Q5,'PE-25'!Q5,'PE-26'!Q5,'PE-27'!Q5,'PE-28'!Q5,'PE-29'!Q5,'PE-30'!Q5,'PE-33'!Q5,'PE-34'!Q5,'PE-39'!Q5,'PE-45'!Q5,'PE-46'!Q5,'PE-49'!Q5,'PE-57'!Q5,'PE-68'!Q5,'PE-81'!Q5,'PE-120'!Q5)</f>
        <v>2.4906670746838996E-2</v>
      </c>
      <c r="AF31" s="46">
        <f>AVERAGE('PE-1'!R5,'PE-2'!R5,'PE-3'!R5,'PE-5'!R5,'PE-6'!R5,'PE-7'!R5,'PE-8'!R5,'PE-24'!R5,'PE-25'!R5,'PE-26'!R5,'PE-27'!R5,'PE-28'!R5,'PE-29'!R5,'PE-30'!R5,'PE-33'!R5,'PE-34'!R5,'PE-39'!R5,'PE-45'!R5,'PE-46'!R5,'PE-49'!R5,'PE-57'!R5,'PE-68'!R5,'PE-81'!R5,'PE-120'!R5)</f>
        <v>1.1641723665899693E-4</v>
      </c>
      <c r="AG31" s="46">
        <f>AVERAGE('PE-1'!S5,'PE-2'!S5,'PE-3'!S5,'PE-5'!S5,'PE-6'!S5,'PE-7'!S5,'PE-8'!S5,'PE-24'!S5,'PE-25'!S5,'PE-26'!S5,'PE-27'!S5,'PE-28'!S5,'PE-29'!S5,'PE-30'!S5,'PE-33'!S5,'PE-34'!S5,'PE-39'!S5,'PE-45'!S5,'PE-46'!S5,'PE-49'!S5,'PE-57'!S5,'PE-68'!S5,'PE-81'!S5,'PE-120'!S5)</f>
        <v>1.3256699500071715E-2</v>
      </c>
      <c r="AH31" s="46">
        <f>AVERAGE('PE-1'!T5,'PE-2'!T5,'PE-3'!T5,'PE-5'!T5,'PE-6'!T5,'PE-7'!T5,'PE-8'!T5,'PE-24'!T5,'PE-25'!T5,'PE-26'!T5,'PE-27'!T5,'PE-28'!T5,'PE-29'!T5,'PE-30'!T5,'PE-33'!T5,'PE-34'!T5,'PE-39'!T5,'PE-45'!T5,'PE-46'!T5,'PE-49'!T5,'PE-57'!T5,'PE-68'!T5,'PE-81'!T5,'PE-120'!T5)</f>
        <v>9.8193244304791837E-5</v>
      </c>
      <c r="AI31" s="46">
        <f>AVERAGE('PE-1'!U5,'PE-2'!U5,'PE-3'!U5,'PE-5'!U5,'PE-6'!U5,'PE-7'!U5,'PE-8'!U5,'PE-24'!U5,'PE-25'!U5,'PE-26'!U5,'PE-27'!U5,'PE-28'!U5,'PE-29'!U5,'PE-30'!U5,'PE-33'!U5,'PE-34'!U5,'PE-39'!U5,'PE-45'!U5,'PE-46'!U5,'PE-49'!U5,'PE-57'!U5,'PE-68'!U5,'PE-81'!U5,'PE-120'!U5)</f>
        <v>9.5203601008554564E-4</v>
      </c>
      <c r="AJ31" s="46">
        <f>AVERAGE('PE-1'!V5,'PE-2'!V5,'PE-3'!V5,'PE-5'!V5,'PE-6'!V5,'PE-7'!V5,'PE-8'!V5,'PE-24'!V5,'PE-25'!V5,'PE-26'!V5,'PE-27'!V5,'PE-28'!V5,'PE-29'!V5,'PE-30'!V5,'PE-33'!V5,'PE-34'!V5,'PE-39'!V5,'PE-45'!V5,'PE-46'!V5,'PE-49'!V5,'PE-57'!V5,'PE-68'!V5,'PE-81'!V5,'PE-120'!V5)</f>
        <v>7.8847350175091906E-3</v>
      </c>
      <c r="AK31" s="46">
        <f>AVERAGE('PE-1'!W5,'PE-2'!W5,'PE-3'!W5,'PE-5'!W5,'PE-6'!W5,'PE-7'!W5,'PE-8'!W5,'PE-24'!W5,'PE-25'!W5,'PE-26'!W5,'PE-27'!W5,'PE-28'!W5,'PE-29'!W5,'PE-30'!W5,'PE-33'!W5,'PE-34'!W5,'PE-39'!W5,'PE-45'!W5,'PE-46'!W5,'PE-49'!W5,'PE-57'!W5,'PE-68'!W5,'PE-81'!W5,'PE-120'!W5)</f>
        <v>0</v>
      </c>
      <c r="AL31" s="46">
        <f>AVERAGE('PE-1'!X5,'PE-2'!X5,'PE-3'!X5,'PE-5'!X5,'PE-6'!X5,'PE-7'!X5,'PE-8'!X5,'PE-24'!X5,'PE-25'!X5,'PE-26'!X5,'PE-27'!X5,'PE-28'!X5,'PE-29'!X5,'PE-30'!X5,'PE-33'!X5,'PE-34'!X5,'PE-39'!X5,'PE-45'!X5,'PE-46'!X5,'PE-49'!X5,'PE-57'!X5,'PE-68'!X5,'PE-81'!X5,'PE-120'!X5)</f>
        <v>1.037243698708755E-4</v>
      </c>
      <c r="AM31" s="46">
        <f>AVERAGE('PE-1'!Y5,'PE-2'!Y5,'PE-3'!Y5,'PE-5'!Y5,'PE-6'!Y5,'PE-7'!Y5,'PE-8'!Y5,'PE-24'!Y5,'PE-25'!Y5,'PE-26'!Y5,'PE-27'!Y5,'PE-28'!Y5,'PE-29'!Y5,'PE-30'!Y5,'PE-33'!Y5,'PE-34'!Y5,'PE-39'!Y5,'PE-45'!Y5,'PE-46'!Y5,'PE-49'!Y5,'PE-57'!Y5,'PE-68'!Y5,'PE-81'!Y5,'PE-120'!Y5)</f>
        <v>7.2089183163358045E-4</v>
      </c>
      <c r="AN31" s="46">
        <f>AVERAGE('PE-1'!Z5,'PE-2'!Z5,'PE-3'!Z5,'PE-5'!Z5,'PE-6'!Z5,'PE-7'!Z5,'PE-8'!Z5,'PE-24'!Z5,'PE-25'!Z5,'PE-26'!Z5,'PE-27'!Z5,'PE-28'!Z5,'PE-29'!Z5,'PE-30'!Z5,'PE-33'!Z5,'PE-34'!Z5,'PE-39'!Z5,'PE-45'!Z5,'PE-46'!Z5,'PE-49'!Z5,'PE-57'!Z5,'PE-68'!Z5,'PE-81'!Z5,'PE-120'!Z5)</f>
        <v>1.0442773600668337E-4</v>
      </c>
      <c r="AO31" s="46">
        <f>AVERAGE('PE-1'!AA5,'PE-2'!AA5,'PE-3'!AA5,'PE-5'!AA5,'PE-6'!AA5,'PE-7'!AA5,'PE-8'!AA5,'PE-24'!AA5,'PE-25'!AA5,'PE-26'!AA5,'PE-27'!AA5,'PE-28'!AA5,'PE-29'!AA5,'PE-30'!AA5,'PE-33'!AA5,'PE-34'!AA5,'PE-39'!AA5,'PE-45'!AA5,'PE-46'!AA5,'PE-49'!AA5,'PE-57'!AA5,'PE-68'!AA5,'PE-81'!AA5,'PE-120'!AA5)</f>
        <v>5.1482171723931996E-5</v>
      </c>
      <c r="AP31" s="46">
        <f>AVERAGE('PE-1'!AB5,'PE-2'!AB5,'PE-3'!AB5,'PE-5'!AB5,'PE-6'!AB5,'PE-7'!AB5,'PE-8'!AB5,'PE-24'!AB5,'PE-25'!AB5,'PE-26'!AB5,'PE-27'!AB5,'PE-28'!AB5,'PE-29'!AB5,'PE-30'!AB5,'PE-33'!AB5,'PE-34'!AB5,'PE-39'!AB5,'PE-45'!AB5,'PE-46'!AB5,'PE-49'!AB5,'PE-57'!AB5,'PE-68'!AB5,'PE-81'!AB5,'PE-120'!AB5)</f>
        <v>3.5758984444841767E-4</v>
      </c>
      <c r="AQ31" s="46">
        <f>AVERAGE('PE-1'!AC5,'PE-2'!AC5,'PE-3'!AC5,'PE-5'!AC5,'PE-6'!AC5,'PE-7'!AC5,'PE-8'!AC5,'PE-24'!AC5,'PE-25'!AC5,'PE-26'!AC5,'PE-27'!AC5,'PE-28'!AC5,'PE-29'!AC5,'PE-30'!AC5,'PE-33'!AC5,'PE-34'!AC5,'PE-39'!AC5,'PE-45'!AC5,'PE-46'!AC5,'PE-49'!AC5,'PE-57'!AC5,'PE-68'!AC5,'PE-81'!AC5,'PE-120'!AC5)</f>
        <v>6.3531190638043748E-5</v>
      </c>
      <c r="AR31" s="46">
        <f>AVERAGE('PE-1'!AD5,'PE-2'!AD5,'PE-3'!AD5,'PE-5'!AD5,'PE-6'!AD5,'PE-7'!AD5,'PE-8'!AD5,'PE-24'!AD5,'PE-25'!AD5,'PE-26'!AD5,'PE-27'!AD5,'PE-28'!AD5,'PE-29'!AD5,'PE-30'!AD5,'PE-33'!AD5,'PE-34'!AD5,'PE-39'!AD5,'PE-45'!AD5,'PE-46'!AD5,'PE-49'!AD5,'PE-57'!AD5,'PE-68'!AD5,'PE-81'!AD5,'PE-120'!AD5)</f>
        <v>6.9646613085205654E-5</v>
      </c>
      <c r="AS31" s="46">
        <f>AVERAGE('PE-1'!AE5,'PE-2'!AE5,'PE-3'!AE5,'PE-5'!AE5,'PE-6'!AE5,'PE-7'!AE5,'PE-8'!AE5,'PE-24'!AE5,'PE-25'!AE5,'PE-26'!AE5,'PE-27'!AE5,'PE-28'!AE5,'PE-29'!AE5,'PE-30'!AE5,'PE-33'!AE5,'PE-34'!AE5,'PE-39'!AE5,'PE-45'!AE5,'PE-46'!AE5,'PE-49'!AE5,'PE-57'!AE5,'PE-68'!AE5,'PE-81'!AE5,'PE-120'!AE5)</f>
        <v>9.9760574620909822E-5</v>
      </c>
      <c r="AT31" s="46">
        <f>AVERAGE('PE-1'!AF5,'PE-2'!AF5,'PE-3'!AF5,'PE-5'!AF5,'PE-6'!AF5,'PE-7'!AF5,'PE-8'!AF5,'PE-24'!AF5,'PE-25'!AF5,'PE-26'!AF5,'PE-27'!AF5,'PE-28'!AF5,'PE-29'!AF5,'PE-30'!AF5,'PE-33'!AF5,'PE-34'!AF5,'PE-39'!AF5,'PE-45'!AF5,'PE-46'!AF5,'PE-49'!AF5,'PE-57'!AF5,'PE-68'!AF5,'PE-81'!AF5,'PE-120'!AF5)</f>
        <v>4.1666666666666669E-4</v>
      </c>
      <c r="AU31" s="46">
        <f>AVERAGE('PE-1'!AG5,'PE-2'!AG5,'PE-3'!AG5,'PE-5'!AG5,'PE-6'!AG5,'PE-7'!AG5,'PE-8'!AG5,'PE-24'!AG5,'PE-25'!AG5,'PE-26'!AG5,'PE-27'!AG5,'PE-28'!AG5,'PE-29'!AG5,'PE-30'!AG5,'PE-33'!AG5,'PE-34'!AG5,'PE-39'!AG5,'PE-45'!AG5,'PE-46'!AG5,'PE-49'!AG5,'PE-57'!AG5,'PE-68'!AG5,'PE-81'!AG5,'PE-120'!AG5)</f>
        <v>1.0442773600668337E-4</v>
      </c>
      <c r="AV31" s="46">
        <f>AVERAGE('PE-1'!AH5,'PE-2'!AH5,'PE-3'!AH5,'PE-5'!AH5,'PE-6'!AH5,'PE-7'!AH5,'PE-8'!AH5,'PE-24'!AH5,'PE-25'!AH5,'PE-26'!AH5,'PE-27'!AH5,'PE-28'!AH5,'PE-29'!AH5,'PE-30'!AH5,'PE-33'!AH5,'PE-34'!AH5,'PE-39'!AH5,'PE-45'!AH5,'PE-46'!AH5,'PE-49'!AH5,'PE-57'!AH5,'PE-68'!AH5,'PE-81'!AH5,'PE-120'!AH5)</f>
        <v>3.9277297721916735E-4</v>
      </c>
      <c r="AW31" s="46">
        <f>AVERAGE('PE-1'!AI5,'PE-2'!AI5,'PE-3'!AI5,'PE-5'!AI5,'PE-6'!AI5,'PE-7'!AI5,'PE-8'!AI5,'PE-24'!AI5,'PE-25'!AI5,'PE-26'!AI5,'PE-27'!AI5,'PE-28'!AI5,'PE-29'!AI5,'PE-30'!AI5,'PE-33'!AI5,'PE-34'!AI5,'PE-39'!AI5,'PE-45'!AI5,'PE-46'!AI5,'PE-49'!AI5,'PE-57'!AI5,'PE-68'!AI5,'PE-81'!AI5,'PE-120'!AI5)</f>
        <v>1.4967541602872383E-4</v>
      </c>
      <c r="AX31" s="46">
        <f>AVERAGE('PE-1'!AJ5,'PE-2'!AJ5,'PE-3'!AJ5,'PE-5'!AJ5,'PE-6'!AJ5,'PE-7'!AJ5,'PE-8'!AJ5,'PE-24'!AJ5,'PE-25'!AJ5,'PE-26'!AJ5,'PE-27'!AJ5,'PE-28'!AJ5,'PE-29'!AJ5,'PE-30'!AJ5,'PE-33'!AJ5,'PE-34'!AJ5,'PE-39'!AJ5,'PE-45'!AJ5,'PE-46'!AJ5,'PE-49'!AJ5,'PE-57'!AJ5,'PE-68'!AJ5,'PE-81'!AJ5,'PE-120'!AJ5)</f>
        <v>3.9277297721916735E-4</v>
      </c>
      <c r="AY31" s="46">
        <f>AVERAGE('PE-1'!AK5,'PE-2'!AK5,'PE-3'!AK5,'PE-5'!AK5,'PE-6'!AK5,'PE-7'!AK5,'PE-8'!AK5,'PE-24'!AK5,'PE-25'!AK5,'PE-26'!AK5,'PE-27'!AK5,'PE-28'!AK5,'PE-29'!AK5,'PE-30'!AK5,'PE-33'!AK5,'PE-34'!AK5,'PE-39'!AK5,'PE-45'!AK5,'PE-46'!AK5,'PE-49'!AK5,'PE-57'!AK5,'PE-68'!AK5,'PE-81'!AK5,'PE-120'!AK5)</f>
        <v>1.5590990773061537E-4</v>
      </c>
      <c r="AZ31" s="46">
        <f>AVERAGE('PE-1'!AL5,'PE-2'!AL5,'PE-3'!AL5,'PE-5'!AL5,'PE-6'!AL5,'PE-7'!AL5,'PE-8'!AL5,'PE-24'!AL5,'PE-25'!AL5,'PE-26'!AL5,'PE-27'!AL5,'PE-28'!AL5,'PE-29'!AL5,'PE-30'!AL5,'PE-33'!AL5,'PE-34'!AL5,'PE-39'!AL5,'PE-45'!AL5,'PE-46'!AL5,'PE-49'!AL5,'PE-57'!AL5,'PE-68'!AL5,'PE-81'!AL5,'PE-120'!AL5)</f>
        <v>4.9835330833040211E-4</v>
      </c>
      <c r="BA31" s="46">
        <f>AVERAGE('PE-1'!AN5,'PE-2'!AN5,'PE-3'!AN5,'PE-5'!AN5,'PE-6'!AN5,'PE-7'!AN5,'PE-8'!AN5,'PE-24'!AN5,'PE-25'!AN5,'PE-26'!AN5,'PE-27'!AN5,'PE-28'!AN5,'PE-29'!AN5,'PE-30'!AN5,'PE-33'!AN5,'PE-34'!AN5,'PE-39'!AN5,'PE-45'!AN5,'PE-46'!AN5,'PE-49'!AN5,'PE-57'!AN5,'PE-68'!AN5,'PE-81'!AN5,'PE-120'!AN5)</f>
        <v>7.1814883839059864E-4</v>
      </c>
      <c r="BB31" s="46">
        <f>AVERAGE('PE-1'!AN5,'PE-2'!AN5,'PE-3'!AN5,'PE-5'!AN5,'PE-6'!AN5,'PE-7'!AN5,'PE-8'!AN5,'PE-24'!AN5,'PE-25'!AN5,'PE-26'!AN5,'PE-27'!AN5,'PE-28'!AN5,'PE-29'!AN5,'PE-30'!AN5,'PE-33'!AN5,'PE-34'!AN5,'PE-39'!AN5,'PE-45'!AN5,'PE-46'!AN5,'PE-49'!AN5,'PE-57'!AN5,'PE-68'!AN5,'PE-81'!AN5,'PE-120'!AN5)</f>
        <v>7.1814883839059864E-4</v>
      </c>
      <c r="BC31" s="46">
        <f>AVERAGE('PE-1'!AO5,'PE-2'!AO5,'PE-3'!AO5,'PE-5'!AO5,'PE-6'!AO5,'PE-7'!AO5,'PE-8'!AO5,'PE-24'!AO5,'PE-25'!AO5,'PE-26'!AO5,'PE-27'!AO5,'PE-28'!AO5,'PE-29'!AO5,'PE-30'!AO5,'PE-33'!AO5,'PE-34'!AO5,'PE-39'!AO5,'PE-45'!AO5,'PE-46'!AO5,'PE-49'!AO5,'PE-57'!AO5,'PE-68'!AO5,'PE-81'!AO5,'PE-120'!AO5)</f>
        <v>0</v>
      </c>
      <c r="BD31" s="46">
        <f>AVERAGE('PE-1'!AP5,'PE-2'!AP5,'PE-3'!AP5,'PE-5'!AP5,'PE-6'!AP5,'PE-7'!AP5,'PE-8'!AP5,'PE-24'!AP5,'PE-25'!AP5,'PE-26'!AP5,'PE-27'!AP5,'PE-28'!AP5,'PE-29'!AP5,'PE-30'!AP5,'PE-33'!AP5,'PE-34'!AP5,'PE-39'!AP5,'PE-45'!AP5,'PE-46'!AP5,'PE-49'!AP5,'PE-57'!AP5,'PE-68'!AP5,'PE-81'!AP5,'PE-120'!AP5)</f>
        <v>4.3134403668738751E-4</v>
      </c>
      <c r="BE31" s="46">
        <f>AVERAGE('PE-1'!AQ5,'PE-2'!AQ5,'PE-3'!AQ5,'PE-5'!AQ5,'PE-6'!AQ5,'PE-7'!AQ5,'PE-8'!AQ5,'PE-24'!AQ5,'PE-25'!AQ5,'PE-26'!AQ5,'PE-27'!AQ5,'PE-28'!AQ5,'PE-29'!AQ5,'PE-30'!AQ5,'PE-33'!AQ5,'PE-34'!AQ5,'PE-39'!AQ5,'PE-45'!AQ5,'PE-46'!AQ5,'PE-49'!AQ5,'PE-57'!AQ5,'PE-68'!AQ5,'PE-81'!AQ5,'PE-120'!AQ5)</f>
        <v>9.1812463263821545E-4</v>
      </c>
      <c r="BF31" s="46">
        <f>AVERAGE('PE-1'!AR5,'PE-2'!AR5,'PE-3'!AR5,'PE-5'!AR5,'PE-6'!AR5,'PE-7'!AR5,'PE-8'!AR5,'PE-24'!AR5,'PE-25'!AR5,'PE-26'!AR5,'PE-27'!AR5,'PE-28'!AR5,'PE-29'!AR5,'PE-30'!AR5,'PE-33'!AR5,'PE-34'!AR5,'PE-39'!AR5,'PE-45'!AR5,'PE-46'!AR5,'PE-49'!AR5,'PE-57'!AR5,'PE-68'!AR5,'PE-81'!AR5,'PE-120'!AR5)</f>
        <v>1.2868480725623582E-3</v>
      </c>
      <c r="BG31" s="46">
        <f>AVERAGE('PE-1'!AS5,'PE-2'!AS5,'PE-3'!AS5,'PE-5'!AS5,'PE-6'!AS5,'PE-7'!AS5,'PE-8'!AS5,'PE-24'!AS5,'PE-25'!AS5,'PE-26'!AS5,'PE-27'!AS5,'PE-28'!AS5,'PE-29'!AS5,'PE-30'!AS5,'PE-33'!AS5,'PE-34'!AS5,'PE-39'!AS5,'PE-45'!AS5,'PE-46'!AS5,'PE-49'!AS5,'PE-57'!AS5,'PE-68'!AS5,'PE-81'!AS5,'PE-120'!AS5)</f>
        <v>1.7045795650482069E-4</v>
      </c>
      <c r="BH31" s="46">
        <f>AVERAGE('PE-1'!AT5,'PE-2'!AT5,'PE-3'!AT5,'PE-5'!AT5,'PE-6'!AT5,'PE-7'!AT5,'PE-8'!AT5,'PE-24'!AT5,'PE-25'!AT5,'PE-26'!AT5,'PE-27'!AT5,'PE-28'!AT5,'PE-29'!AT5,'PE-30'!AT5,'PE-33'!AT5,'PE-34'!AT5,'PE-39'!AT5,'PE-45'!AT5,'PE-46'!AT5,'PE-49'!AT5,'PE-57'!AT5,'PE-68'!AT5,'PE-81'!AT5,'PE-120'!AT5)</f>
        <v>7.0028011204481793E-4</v>
      </c>
      <c r="BI31" s="46">
        <f>AVERAGE('PE-1'!AU5,'PE-2'!AU5,'PE-3'!AU5,'PE-5'!AU5,'PE-6'!AU5,'PE-7'!AU5,'PE-8'!AU5,'PE-24'!AU5,'PE-25'!AU5,'PE-26'!AU5,'PE-27'!AU5,'PE-28'!AU5,'PE-29'!AU5,'PE-30'!AU5,'PE-33'!AU5,'PE-34'!AU5,'PE-39'!AU5,'PE-45'!AU5,'PE-46'!AU5,'PE-49'!AU5,'PE-57'!AU5,'PE-68'!AU5,'PE-81'!AU5,'PE-120'!AU5)</f>
        <v>0</v>
      </c>
      <c r="BJ31" s="46">
        <f>AVERAGE('PE-1'!AV5,'PE-2'!AV5,'PE-3'!AV5,'PE-5'!AV5,'PE-6'!AV5,'PE-7'!AV5,'PE-8'!AV5,'PE-24'!AV5,'PE-25'!AV5,'PE-26'!AV5,'PE-27'!AV5,'PE-28'!AV5,'PE-29'!AV5,'PE-30'!AV5,'PE-33'!AV5,'PE-34'!AV5,'PE-39'!AV5,'PE-45'!AV5,'PE-46'!AV5,'PE-49'!AV5,'PE-57'!AV5,'PE-68'!AV5,'PE-81'!AV5,'PE-120'!AV5)</f>
        <v>5.3441308572736304E-3</v>
      </c>
      <c r="BK31" s="46">
        <f>AVERAGE('PE-1'!AW5,'PE-2'!AW5,'PE-3'!AW5,'PE-5'!AW5,'PE-6'!AW5,'PE-7'!AW5,'PE-8'!AW5,'PE-24'!AW5,'PE-25'!AW5,'PE-26'!AW5,'PE-27'!AW5,'PE-28'!AW5,'PE-29'!AW5,'PE-30'!AW5,'PE-33'!AW5,'PE-34'!AW5,'PE-39'!AW5,'PE-45'!AW5,'PE-46'!AW5,'PE-49'!AW5,'PE-57'!AW5,'PE-68'!AW5,'PE-81'!AW5,'PE-120'!AW5)</f>
        <v>0</v>
      </c>
      <c r="BL31" s="46">
        <f>AVERAGE('PE-1'!AX5,'PE-2'!AX5,'PE-3'!AX5,'PE-5'!AX5,'PE-6'!AX5,'PE-7'!AX5,'PE-8'!AX5,'PE-24'!AX5,'PE-25'!AX5,'PE-26'!AX5,'PE-27'!AX5,'PE-28'!AX5,'PE-29'!AX5,'PE-30'!AX5,'PE-33'!AX5,'PE-34'!AX5,'PE-39'!AX5,'PE-45'!AX5,'PE-46'!AX5,'PE-49'!AX5,'PE-57'!AX5,'PE-68'!AX5,'PE-81'!AX5,'PE-120'!AX5)</f>
        <v>4.8400056227812624E-4</v>
      </c>
      <c r="BM31" s="46">
        <f>AVERAGE('PE-1'!AY5,'PE-2'!AY5,'PE-3'!AY5,'PE-5'!AY5,'PE-6'!AY5,'PE-7'!AY5,'PE-8'!AY5,'PE-24'!AY5,'PE-25'!AY5,'PE-26'!AY5,'PE-27'!AY5,'PE-28'!AY5,'PE-29'!AY5,'PE-30'!AY5,'PE-33'!AY5,'PE-34'!AY5,'PE-39'!AY5,'PE-45'!AY5,'PE-46'!AY5,'PE-49'!AY5,'PE-57'!AY5,'PE-68'!AY5,'PE-81'!AY5,'PE-120'!AY5)</f>
        <v>0</v>
      </c>
      <c r="BN31" s="46">
        <f>AVERAGE('PE-1'!AZ5,'PE-2'!AZ5,'PE-3'!AZ5,'PE-5'!AZ5,'PE-6'!AZ5,'PE-7'!AZ5,'PE-8'!AZ5,'PE-24'!AZ5,'PE-25'!AZ5,'PE-26'!AZ5,'PE-27'!AZ5,'PE-28'!AZ5,'PE-29'!AZ5,'PE-30'!AZ5,'PE-33'!AZ5,'PE-34'!AZ5,'PE-39'!AZ5,'PE-45'!AZ5,'PE-46'!AZ5,'PE-49'!AZ5,'PE-57'!AZ5,'PE-68'!AZ5,'PE-81'!AZ5,'PE-120'!AZ5)</f>
        <v>0</v>
      </c>
      <c r="BO31" s="46">
        <f>AVERAGE('PE-1'!BA5,'PE-2'!BA5,'PE-3'!BA5,'PE-5'!BA5,'PE-6'!BA5,'PE-7'!BA5,'PE-8'!BA5,'PE-24'!BA5,'PE-25'!BA5,'PE-26'!BA5,'PE-27'!BA5,'PE-28'!BA5,'PE-29'!BA5,'PE-30'!BA5,'PE-33'!BA5,'PE-34'!BA5,'PE-39'!BA5,'PE-45'!BA5,'PE-46'!BA5,'PE-49'!BA5,'PE-57'!BA5,'PE-68'!BA5,'PE-81'!BA5,'PE-120'!BA5)</f>
        <v>9.9760574620909822E-5</v>
      </c>
      <c r="BP31" s="46">
        <f>AVERAGE('PE-1'!BB5,'PE-2'!BB5,'PE-3'!BB5,'PE-5'!BB5,'PE-6'!BB5,'PE-7'!BB5,'PE-8'!BB5,'PE-24'!BB5,'PE-25'!BB5,'PE-26'!BB5,'PE-27'!BB5,'PE-28'!BB5,'PE-29'!BB5,'PE-30'!BB5,'PE-33'!BB5,'PE-34'!BB5,'PE-39'!BB5,'PE-45'!BB5,'PE-46'!BB5,'PE-49'!BB5,'PE-57'!BB5,'PE-68'!BB5,'PE-81'!BB5,'PE-120'!BB5)</f>
        <v>1.5136948773282987E-3</v>
      </c>
      <c r="BQ31" s="46">
        <f>AVERAGE('PE-1'!BC5,'PE-2'!BC5,'PE-3'!BC5,'PE-5'!BC5,'PE-6'!BC5,'PE-7'!BC5,'PE-8'!BC5,'PE-24'!BC5,'PE-25'!BC5,'PE-26'!BC5,'PE-27'!BC5,'PE-28'!BC5,'PE-29'!BC5,'PE-30'!BC5,'PE-33'!BC5,'PE-34'!BC5,'PE-39'!BC5,'PE-45'!BC5,'PE-46'!BC5,'PE-49'!BC5,'PE-57'!BC5,'PE-68'!BC5,'PE-81'!BC5,'PE-120'!BC5)</f>
        <v>9.8193244304791837E-5</v>
      </c>
      <c r="BR31" s="46">
        <f>AVERAGE('PE-1'!BD5,'PE-2'!BD5,'PE-3'!BD5,'PE-5'!BD5,'PE-6'!BD5,'PE-7'!BD5,'PE-8'!BD5,'PE-24'!BD5,'PE-25'!BD5,'PE-26'!BD5,'PE-27'!BD5,'PE-28'!BD5,'PE-29'!BD5,'PE-30'!BD5,'PE-33'!BD5,'PE-34'!BD5,'PE-39'!BD5,'PE-45'!BD5,'PE-46'!BD5,'PE-49'!BD5,'PE-57'!BD5,'PE-68'!BD5,'PE-81'!BD5,'PE-120'!BD5)</f>
        <v>0</v>
      </c>
      <c r="BS31" s="46">
        <f>AVERAGE('PE-1'!BE5,'PE-2'!BE5,'PE-3'!BE5,'PE-5'!BE5,'PE-6'!BE5,'PE-7'!BE5,'PE-8'!BE5,'PE-24'!BE5,'PE-25'!BE5,'PE-26'!BE5,'PE-27'!BE5,'PE-28'!BE5,'PE-29'!BE5,'PE-30'!BE5,'PE-33'!BE5,'PE-34'!BE5,'PE-39'!BE5,'PE-45'!BE5,'PE-46'!BE5,'PE-49'!BE5,'PE-57'!BE5,'PE-68'!BE5,'PE-81'!BE5,'PE-120'!BE5)</f>
        <v>0</v>
      </c>
      <c r="BT31" s="46">
        <f>AVERAGE('PE-1'!BF5,'PE-2'!BF5,'PE-3'!BF5,'PE-5'!BF5,'PE-6'!BF5,'PE-7'!BF5,'PE-8'!BF5,'PE-24'!BF5,'PE-25'!BF5,'PE-26'!BF5,'PE-27'!BF5,'PE-28'!BF5,'PE-29'!BF5,'PE-30'!BF5,'PE-33'!BF5,'PE-34'!BF5,'PE-39'!BF5,'PE-45'!BF5,'PE-46'!BF5,'PE-49'!BF5,'PE-57'!BF5,'PE-68'!BF5,'PE-81'!BF5,'PE-120'!BF5)</f>
        <v>0</v>
      </c>
      <c r="BU31" s="46">
        <f>AVERAGE('PE-1'!BG5,'PE-2'!BG5,'PE-3'!BG5,'PE-5'!BG5,'PE-6'!BG5,'PE-7'!BG5,'PE-8'!BG5,'PE-24'!BG5,'PE-25'!BG5,'PE-26'!BG5,'PE-27'!BG5,'PE-28'!BG5,'PE-29'!BG5,'PE-30'!BG5,'PE-33'!BG5,'PE-34'!BG5,'PE-39'!BG5,'PE-45'!BG5,'PE-46'!BG5,'PE-49'!BG5,'PE-57'!BG5,'PE-68'!BG5,'PE-81'!BG5,'PE-120'!BG5)</f>
        <v>0</v>
      </c>
      <c r="BV31" s="46">
        <f>AVERAGE('PE-1'!BH5,'PE-2'!BH5,'PE-3'!BH5,'PE-5'!BH5,'PE-6'!BH5,'PE-7'!BH5,'PE-8'!BH5,'PE-24'!BH5,'PE-25'!BH5,'PE-26'!BH5,'PE-27'!BH5,'PE-28'!BH5,'PE-29'!BH5,'PE-30'!BH5,'PE-33'!BH5,'PE-34'!BH5,'PE-39'!BH5,'PE-45'!BH5,'PE-46'!BH5,'PE-49'!BH5,'PE-57'!BH5,'PE-68'!BH5,'PE-81'!BH5,'PE-120'!BH5)</f>
        <v>1.5655725580728623E-4</v>
      </c>
      <c r="BW31" s="46">
        <f>AVERAGE('PE-1'!BI5,'PE-2'!BI5,'PE-3'!BI5,'PE-5'!BI5,'PE-6'!BI5,'PE-7'!BI5,'PE-8'!BI5,'PE-24'!BI5,'PE-25'!BI5,'PE-26'!BI5,'PE-27'!BI5,'PE-28'!BI5,'PE-29'!BI5,'PE-30'!BI5,'PE-33'!BI5,'PE-34'!BI5,'PE-39'!BI5,'PE-45'!BI5,'PE-46'!BI5,'PE-49'!BI5,'PE-57'!BI5,'PE-68'!BI5,'PE-81'!BI5,'PE-120'!BI5)</f>
        <v>9.3751530150715115E-4</v>
      </c>
      <c r="BX31" s="46">
        <f>AVERAGE('PE-1'!BJ5,'PE-2'!BJ5,'PE-3'!BJ5,'PE-5'!BJ5,'PE-6'!BJ5,'PE-7'!BJ5,'PE-8'!BJ5,'PE-24'!BJ5,'PE-25'!BJ5,'PE-26'!BJ5,'PE-27'!BJ5,'PE-28'!BJ5,'PE-29'!BJ5,'PE-30'!BJ5,'PE-33'!BJ5,'PE-34'!BJ5,'PE-39'!BJ5,'PE-45'!BJ5,'PE-46'!BJ5,'PE-49'!BJ5,'PE-57'!BJ5,'PE-68'!BJ5,'PE-81'!BJ5,'PE-120'!BJ5)</f>
        <v>1.9214652941077703E-3</v>
      </c>
      <c r="BY31" s="46">
        <f>AVERAGE('PE-1'!BK5,'PE-2'!BK5,'PE-3'!BK5,'PE-5'!BK5,'PE-6'!BK5,'PE-7'!BK5,'PE-8'!BK5,'PE-24'!BK5,'PE-25'!BK5,'PE-26'!BK5,'PE-27'!BK5,'PE-28'!BK5,'PE-29'!BK5,'PE-30'!BK5,'PE-33'!BK5,'PE-34'!BK5,'PE-39'!BK5,'PE-45'!BK5,'PE-46'!BK5,'PE-49'!BK5,'PE-57'!BK5,'PE-68'!BK5,'PE-81'!BK5,'PE-120'!BK5)</f>
        <v>1.591768645977919E-4</v>
      </c>
      <c r="BZ31" s="46">
        <f>AVERAGE('PE-1'!BL5,'PE-2'!BL5,'PE-3'!BL5,'PE-5'!BL5,'PE-6'!BL5,'PE-7'!BL5,'PE-8'!BL5,'PE-24'!BL5,'PE-25'!BL5,'PE-26'!BL5,'PE-27'!BL5,'PE-28'!BL5,'PE-29'!BL5,'PE-30'!BL5,'PE-33'!BL5,'PE-34'!BL5,'PE-39'!BL5,'PE-45'!BL5,'PE-46'!BL5,'PE-49'!BL5,'PE-57'!BL5,'PE-68'!BL5,'PE-81'!BL5,'PE-120'!BL5)</f>
        <v>0</v>
      </c>
      <c r="CA31" s="46">
        <f>AVERAGE('PE-1'!BM5,'PE-2'!BM5,'PE-3'!BM5,'PE-5'!BM5,'PE-6'!BM5,'PE-7'!BM5,'PE-8'!BM5,'PE-24'!BM5,'PE-25'!BM5,'PE-26'!BM5,'PE-27'!BM5,'PE-28'!BM5,'PE-29'!BM5,'PE-30'!BM5,'PE-33'!BM5,'PE-34'!BM5,'PE-39'!BM5,'PE-45'!BM5,'PE-46'!BM5,'PE-49'!BM5,'PE-57'!BM5,'PE-68'!BM5,'PE-81'!BM5,'PE-120'!BM5)</f>
        <v>5.1482171723931996E-5</v>
      </c>
      <c r="CB31" s="46">
        <f>AVERAGE('PE-1'!BN5,'PE-2'!BN5,'PE-3'!BN5,'PE-5'!BN5,'PE-6'!BN5,'PE-7'!BN5,'PE-8'!BN5,'PE-24'!BN5,'PE-25'!BN5,'PE-26'!BN5,'PE-27'!BN5,'PE-28'!BN5,'PE-29'!BN5,'PE-30'!BN5,'PE-33'!BN5,'PE-34'!BN5,'PE-39'!BN5,'PE-45'!BN5,'PE-46'!BN5,'PE-49'!BN5,'PE-57'!BN5,'PE-68'!BN5,'PE-81'!BN5,'PE-120'!BN5)</f>
        <v>1.1739900163889005E-4</v>
      </c>
      <c r="CC31" s="46">
        <f>AVERAGE('PE-1'!BO5,'PE-2'!BO5,'PE-3'!BO5,'PE-5'!BO5,'PE-6'!BO5,'PE-7'!BO5,'PE-8'!BO5,'PE-24'!BO5,'PE-25'!BO5,'PE-26'!BO5,'PE-27'!BO5,'PE-28'!BO5,'PE-29'!BO5,'PE-30'!BO5,'PE-33'!BO5,'PE-34'!BO5,'PE-39'!BO5,'PE-45'!BO5,'PE-46'!BO5,'PE-49'!BO5,'PE-57'!BO5,'PE-68'!BO5,'PE-81'!BO5,'PE-120'!BO5)</f>
        <v>2.9928172386272945E-4</v>
      </c>
      <c r="CD31" s="46">
        <f>AVERAGE('PE-1'!BP5,'PE-2'!BP5,'PE-3'!BP5,'PE-5'!BP5,'PE-6'!BP5,'PE-7'!BP5,'PE-8'!BP5,'PE-24'!BP5,'PE-25'!BP5,'PE-26'!BP5,'PE-27'!BP5,'PE-28'!BP5,'PE-29'!BP5,'PE-30'!BP5,'PE-33'!BP5,'PE-34'!BP5,'PE-39'!BP5,'PE-45'!BP5,'PE-46'!BP5,'PE-49'!BP5,'PE-57'!BP5,'PE-68'!BP5,'PE-81'!BP5,'PE-120'!BP5)</f>
        <v>0</v>
      </c>
      <c r="CE31" s="46">
        <f>AVERAGE('PE-1'!BQ5,'PE-2'!BQ5,'PE-3'!BQ5,'PE-5'!BQ5,'PE-6'!BQ5,'PE-7'!BQ5,'PE-8'!BQ5,'PE-24'!BQ5,'PE-25'!BQ5,'PE-26'!BQ5,'PE-27'!BQ5,'PE-28'!BQ5,'PE-29'!BQ5,'PE-30'!BQ5,'PE-33'!BQ5,'PE-34'!BQ5,'PE-39'!BQ5,'PE-45'!BQ5,'PE-46'!BQ5,'PE-49'!BQ5,'PE-57'!BQ5,'PE-68'!BQ5,'PE-81'!BQ5,'PE-120'!BQ5)</f>
        <v>0</v>
      </c>
      <c r="CF31" s="46">
        <f>AVERAGE('PE-1'!BR5,'PE-2'!BR5,'PE-3'!BR5,'PE-5'!BR5,'PE-6'!BR5,'PE-7'!BR5,'PE-8'!BR5,'PE-24'!BR5,'PE-25'!BR5,'PE-26'!BR5,'PE-27'!BR5,'PE-28'!BR5,'PE-29'!BR5,'PE-30'!BR5,'PE-33'!BR5,'PE-34'!BR5,'PE-39'!BR5,'PE-45'!BR5,'PE-46'!BR5,'PE-49'!BR5,'PE-57'!BR5,'PE-68'!BR5,'PE-81'!BR5,'PE-120'!BR5)</f>
        <v>1.6765290625030372E-3</v>
      </c>
      <c r="CG31" s="46">
        <f>AVERAGE('PE-1'!BS5,'PE-2'!BS5,'PE-3'!BS5,'PE-5'!BS5,'PE-6'!BS5,'PE-7'!BS5,'PE-8'!BS5,'PE-24'!BS5,'PE-25'!BS5,'PE-26'!BS5,'PE-27'!BS5,'PE-28'!BS5,'PE-29'!BS5,'PE-30'!BS5,'PE-33'!BS5,'PE-34'!BS5,'PE-39'!BS5,'PE-45'!BS5,'PE-46'!BS5,'PE-49'!BS5,'PE-57'!BS5,'PE-68'!BS5,'PE-81'!BS5,'PE-120'!BS5)</f>
        <v>1.062077956954085E-3</v>
      </c>
      <c r="CH31" s="46">
        <f>AVERAGE('PE-1'!BT5,'PE-2'!BT5,'PE-3'!BT5,'PE-5'!BT5,'PE-6'!BT5,'PE-7'!BT5,'PE-8'!BT5,'PE-24'!BT5,'PE-25'!BT5,'PE-26'!BT5,'PE-27'!BT5,'PE-28'!BT5,'PE-29'!BT5,'PE-30'!BT5,'PE-33'!BT5,'PE-34'!BT5,'PE-39'!BT5,'PE-45'!BT5,'PE-46'!BT5,'PE-49'!BT5,'PE-57'!BT5,'PE-68'!BT5,'PE-81'!BT5,'PE-120'!BT5)</f>
        <v>9.9760574620909822E-5</v>
      </c>
      <c r="CI31" s="46">
        <f>AVERAGE('PE-1'!BU5,'PE-2'!BU5,'PE-3'!BU5,'PE-5'!BU5,'PE-6'!BU5,'PE-7'!BU5,'PE-8'!BU5,'PE-24'!BU5,'PE-25'!BU5,'PE-26'!BU5,'PE-27'!BU5,'PE-28'!BU5,'PE-29'!BU5,'PE-30'!BU5,'PE-33'!BU5,'PE-34'!BU5,'PE-39'!BU5,'PE-45'!BU5,'PE-46'!BU5,'PE-49'!BU5,'PE-57'!BU5,'PE-68'!BU5,'PE-81'!BU5,'PE-120'!BU5)</f>
        <v>1.7545747251241628E-4</v>
      </c>
      <c r="CJ31" s="46">
        <f>AVERAGE('PE-1'!BV5,'PE-2'!BV5,'PE-3'!BV5,'PE-5'!BV5,'PE-6'!BV5,'PE-7'!BV5,'PE-8'!BV5,'PE-24'!BV5,'PE-25'!BV5,'PE-26'!BV5,'PE-27'!BV5,'PE-28'!BV5,'PE-29'!BV5,'PE-30'!BV5,'PE-33'!BV5,'PE-34'!BV5,'PE-39'!BV5,'PE-45'!BV5,'PE-46'!BV5,'PE-49'!BV5,'PE-57'!BV5,'PE-68'!BV5,'PE-81'!BV5,'PE-120'!BV5)</f>
        <v>0</v>
      </c>
      <c r="CK31" s="46">
        <f>AVERAGE('PE-1'!BW5,'PE-2'!BW5,'PE-3'!BW5,'PE-5'!BW5,'PE-6'!BW5,'PE-7'!BW5,'PE-8'!BW5,'PE-24'!BW5,'PE-25'!BW5,'PE-26'!BW5,'PE-27'!BW5,'PE-28'!BW5,'PE-29'!BW5,'PE-30'!BW5,'PE-33'!BW5,'PE-34'!BW5,'PE-39'!BW5,'PE-45'!BW5,'PE-46'!BW5,'PE-49'!BW5,'PE-57'!BW5,'PE-68'!BW5,'PE-81'!BW5,'PE-120'!BW5)</f>
        <v>1.4654030033637965E-3</v>
      </c>
      <c r="CL31" s="46">
        <f>AVERAGE('PE-1'!BX5,'PE-2'!BX5,'PE-3'!BX5,'PE-5'!BX5,'PE-6'!BX5,'PE-7'!BX5,'PE-8'!BX5,'PE-24'!BX5,'PE-25'!BX5,'PE-26'!BX5,'PE-27'!BX5,'PE-28'!BX5,'PE-29'!BX5,'PE-30'!BX5,'PE-33'!BX5,'PE-34'!BX5,'PE-39'!BX5,'PE-45'!BX5,'PE-46'!BX5,'PE-49'!BX5,'PE-57'!BX5,'PE-68'!BX5,'PE-81'!BX5,'PE-120'!BX5)</f>
        <v>9.9760574620909822E-5</v>
      </c>
      <c r="CM31" s="46">
        <f>AVERAGE('PE-1'!BY5,'PE-2'!BY5,'PE-3'!BY5,'PE-5'!BY5,'PE-6'!BY5,'PE-7'!BY5,'PE-8'!BY5,'PE-24'!BY5,'PE-25'!BY5,'PE-26'!BY5,'PE-27'!BY5,'PE-28'!BY5,'PE-29'!BY5,'PE-30'!BY5,'PE-33'!BY5,'PE-34'!BY5,'PE-39'!BY5,'PE-45'!BY5,'PE-46'!BY5,'PE-49'!BY5,'PE-57'!BY5,'PE-68'!BY5,'PE-81'!BY5,'PE-120'!BY5)</f>
        <v>0</v>
      </c>
      <c r="CN31" s="46">
        <f>AVERAGE('PE-1'!BZ5,'PE-2'!BZ5,'PE-3'!BZ5,'PE-5'!BZ5,'PE-6'!BZ5,'PE-7'!BZ5,'PE-8'!BZ5,'PE-24'!BZ5,'PE-25'!BZ5,'PE-26'!BZ5,'PE-27'!BZ5,'PE-28'!BZ5,'PE-29'!BZ5,'PE-30'!BZ5,'PE-33'!BZ5,'PE-34'!BZ5,'PE-39'!BZ5,'PE-45'!BZ5,'PE-46'!BZ5,'PE-49'!BZ5,'PE-57'!BZ5,'PE-68'!BZ5,'PE-81'!BZ5,'PE-120'!BZ5)</f>
        <v>9.8193244304791837E-5</v>
      </c>
      <c r="CO31" s="46">
        <f>AVERAGE('PE-1'!CA5,'PE-2'!CA5,'PE-3'!CA5,'PE-5'!CA5,'PE-6'!CA5,'PE-7'!CA5,'PE-8'!CA5,'PE-24'!CA5,'PE-25'!CA5,'PE-26'!CA5,'PE-27'!CA5,'PE-28'!CA5,'PE-29'!CA5,'PE-30'!CA5,'PE-33'!CA5,'PE-34'!CA5,'PE-39'!CA5,'PE-45'!CA5,'PE-46'!CA5,'PE-49'!CA5,'PE-57'!CA5,'PE-68'!CA5,'PE-81'!CA5,'PE-120'!CA5)</f>
        <v>6.9480833826849914E-4</v>
      </c>
      <c r="CP31" s="46">
        <f>AVERAGE('PE-1'!CB5,'PE-2'!CB5,'PE-3'!CB5,'PE-5'!CB5,'PE-6'!CB5,'PE-7'!CB5,'PE-8'!CB5,'PE-24'!CB5,'PE-25'!CB5,'PE-26'!CB5,'PE-27'!CB5,'PE-28'!CB5,'PE-29'!CB5,'PE-30'!CB5,'PE-33'!CB5,'PE-34'!CB5,'PE-39'!CB5,'PE-45'!CB5,'PE-46'!CB5,'PE-49'!CB5,'PE-57'!CB5,'PE-68'!CB5,'PE-81'!CB5,'PE-120'!CB5)</f>
        <v>1.8394313939660203E-3</v>
      </c>
      <c r="CQ31" s="62">
        <f>SUM(P31:CP31)</f>
        <v>9.6350919087005618E-2</v>
      </c>
    </row>
    <row r="32" spans="1:95" x14ac:dyDescent="0.25">
      <c r="D32" s="51"/>
      <c r="E32" s="51"/>
      <c r="F32" s="51"/>
      <c r="G32" s="51"/>
      <c r="H32" s="51"/>
      <c r="I32" s="51"/>
      <c r="J32" s="51"/>
      <c r="K32" s="51"/>
      <c r="L32" s="51"/>
      <c r="M32" s="51"/>
      <c r="N32" s="51"/>
      <c r="O32" s="51"/>
      <c r="P32" s="51"/>
      <c r="Q32" s="51"/>
      <c r="R32" s="52"/>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row>
    <row r="33" spans="1:23" x14ac:dyDescent="0.25">
      <c r="A33" s="54" t="s">
        <v>152</v>
      </c>
    </row>
    <row r="34" spans="1:23" ht="30.75" customHeight="1" x14ac:dyDescent="0.25">
      <c r="A34" s="70" t="s">
        <v>188</v>
      </c>
      <c r="B34" s="70"/>
      <c r="C34" s="70"/>
      <c r="D34" s="70"/>
      <c r="E34" s="70"/>
      <c r="F34" s="70"/>
      <c r="G34" s="70"/>
      <c r="H34" s="70"/>
      <c r="I34" s="70"/>
      <c r="J34" s="70"/>
      <c r="K34" s="70"/>
      <c r="L34" s="70"/>
      <c r="M34" s="70"/>
      <c r="N34" s="70"/>
      <c r="O34" s="70"/>
      <c r="P34" s="70"/>
      <c r="Q34" s="70"/>
      <c r="R34" s="70"/>
      <c r="S34" s="70"/>
      <c r="T34" s="70"/>
      <c r="U34" s="70"/>
      <c r="V34" s="70"/>
      <c r="W34" s="69"/>
    </row>
    <row r="35" spans="1:23" ht="60" customHeight="1" x14ac:dyDescent="0.25">
      <c r="A35" s="70" t="s">
        <v>157</v>
      </c>
      <c r="B35" s="70"/>
      <c r="C35" s="70"/>
      <c r="D35" s="70"/>
      <c r="E35" s="70"/>
      <c r="F35" s="70"/>
      <c r="G35" s="70"/>
      <c r="H35" s="70"/>
      <c r="I35" s="70"/>
      <c r="J35" s="70"/>
      <c r="K35" s="70"/>
      <c r="L35" s="70"/>
      <c r="M35" s="70"/>
      <c r="N35" s="70"/>
      <c r="O35" s="70"/>
      <c r="P35" s="70"/>
      <c r="Q35" s="70"/>
      <c r="R35" s="70"/>
      <c r="S35" s="70"/>
      <c r="T35" s="70"/>
      <c r="U35" s="70"/>
      <c r="V35" s="70"/>
      <c r="W35" s="69"/>
    </row>
    <row r="36" spans="1:23" x14ac:dyDescent="0.25">
      <c r="A36" t="s">
        <v>151</v>
      </c>
    </row>
    <row r="37" spans="1:23" x14ac:dyDescent="0.25">
      <c r="A37" t="s">
        <v>150</v>
      </c>
    </row>
    <row r="38" spans="1:23" ht="15" customHeight="1" x14ac:dyDescent="0.25">
      <c r="A38" s="70" t="s">
        <v>192</v>
      </c>
      <c r="B38" s="70"/>
      <c r="C38" s="70"/>
      <c r="D38" s="70"/>
      <c r="E38" s="70"/>
      <c r="F38" s="70"/>
      <c r="G38" s="70"/>
      <c r="H38" s="70"/>
      <c r="I38" s="70"/>
      <c r="J38" s="70"/>
      <c r="K38" s="70"/>
      <c r="L38" s="70"/>
      <c r="M38" s="70"/>
      <c r="N38" s="70"/>
      <c r="O38" s="70"/>
      <c r="P38" s="70"/>
      <c r="Q38" s="70"/>
      <c r="R38" s="70"/>
      <c r="S38" s="70"/>
      <c r="T38" s="70"/>
      <c r="U38" s="70"/>
      <c r="V38" s="70"/>
      <c r="W38" s="69"/>
    </row>
    <row r="39" spans="1:23" x14ac:dyDescent="0.25">
      <c r="A39" s="70" t="s">
        <v>193</v>
      </c>
      <c r="B39" s="70"/>
      <c r="C39" s="70"/>
      <c r="D39" s="70"/>
      <c r="E39" s="70"/>
      <c r="F39" s="70"/>
      <c r="G39" s="70"/>
      <c r="H39" s="70"/>
      <c r="I39" s="70"/>
      <c r="J39" s="70"/>
      <c r="K39" s="70"/>
      <c r="L39" s="70"/>
      <c r="M39" s="70"/>
      <c r="N39" s="70"/>
      <c r="O39" s="70"/>
      <c r="P39" s="70"/>
      <c r="Q39" s="70"/>
      <c r="R39" s="70"/>
      <c r="S39" s="70"/>
      <c r="T39" s="70"/>
      <c r="U39" s="70"/>
      <c r="V39" s="70"/>
      <c r="W39" s="69"/>
    </row>
    <row r="40" spans="1:23" ht="33" customHeight="1" x14ac:dyDescent="0.25">
      <c r="A40" s="70" t="s">
        <v>184</v>
      </c>
      <c r="B40" s="70"/>
      <c r="C40" s="70"/>
      <c r="D40" s="70"/>
      <c r="E40" s="70"/>
      <c r="F40" s="70"/>
      <c r="G40" s="70"/>
      <c r="H40" s="70"/>
      <c r="I40" s="70"/>
      <c r="J40" s="70"/>
      <c r="K40" s="70"/>
      <c r="L40" s="70"/>
      <c r="M40" s="70"/>
      <c r="N40" s="70"/>
      <c r="O40" s="70"/>
      <c r="P40" s="70"/>
      <c r="Q40" s="70"/>
      <c r="R40" s="70"/>
      <c r="S40" s="70"/>
      <c r="T40" s="70"/>
      <c r="U40" s="70"/>
      <c r="V40" s="70"/>
      <c r="W40" s="69"/>
    </row>
    <row r="42" spans="1:23" x14ac:dyDescent="0.25">
      <c r="C42" s="53"/>
    </row>
    <row r="43" spans="1:23" x14ac:dyDescent="0.25">
      <c r="D43" s="53"/>
    </row>
  </sheetData>
  <mergeCells count="8">
    <mergeCell ref="A38:V38"/>
    <mergeCell ref="A39:V39"/>
    <mergeCell ref="A40:V40"/>
    <mergeCell ref="D29:O29"/>
    <mergeCell ref="D30:O30"/>
    <mergeCell ref="D31:O31"/>
    <mergeCell ref="A34:V34"/>
    <mergeCell ref="A35:V35"/>
  </mergeCells>
  <pageMargins left="0.7" right="0.7" top="0.75" bottom="0.75" header="0.3" footer="0.3"/>
  <pageSetup paperSize="9" orientation="portrait" verticalDpi="1200" r:id="rId1"/>
  <headerFooter>
    <oddHeader>&amp;CRESUMEN_HISTÓRICO_ACUMULADO_SINIESTRALIDAD_DETECTADA_2001-2022</oddHeader>
  </headerFooter>
  <ignoredErrors>
    <ignoredError sqref="J2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142</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TOTAL!P11</f>
        <v>0</v>
      </c>
      <c r="C2" s="4">
        <f>TOTAL!Q11</f>
        <v>1</v>
      </c>
      <c r="D2" s="4">
        <f>TOTAL!R11</f>
        <v>0</v>
      </c>
      <c r="E2" s="4">
        <f>TOTAL!S11</f>
        <v>0</v>
      </c>
      <c r="F2" s="4">
        <f>TOTAL!T11</f>
        <v>0</v>
      </c>
      <c r="G2" s="4">
        <f>TOTAL!U11</f>
        <v>0</v>
      </c>
      <c r="H2" s="4">
        <f>TOTAL!V11</f>
        <v>12</v>
      </c>
      <c r="I2" s="4">
        <f>TOTAL!W11</f>
        <v>0</v>
      </c>
      <c r="J2" s="4">
        <f>TOTAL!X11</f>
        <v>1</v>
      </c>
      <c r="K2" s="4">
        <f>TOTAL!Y11</f>
        <v>1</v>
      </c>
      <c r="L2" s="4">
        <f>TOTAL!Z11</f>
        <v>0</v>
      </c>
      <c r="M2" s="4">
        <f>TOTAL!AA11</f>
        <v>0</v>
      </c>
      <c r="N2" s="4">
        <f>TOTAL!AB11</f>
        <v>0</v>
      </c>
      <c r="O2" s="4">
        <f>TOTAL!AC11</f>
        <v>0</v>
      </c>
      <c r="P2" s="4">
        <f>TOTAL!AD11</f>
        <v>0</v>
      </c>
      <c r="Q2" s="4">
        <f>TOTAL!AE11</f>
        <v>24</v>
      </c>
      <c r="R2" s="4">
        <f>TOTAL!AF11</f>
        <v>0</v>
      </c>
      <c r="S2" s="4">
        <f>TOTAL!AG11</f>
        <v>6</v>
      </c>
      <c r="T2" s="4">
        <f>TOTAL!AH11</f>
        <v>1</v>
      </c>
      <c r="U2" s="4">
        <f>TOTAL!AI11</f>
        <v>0</v>
      </c>
      <c r="V2" s="4">
        <f>TOTAL!AJ11</f>
        <v>6</v>
      </c>
      <c r="W2" s="4">
        <f>TOTAL!AK11</f>
        <v>0</v>
      </c>
      <c r="X2" s="4">
        <f>TOTAL!AL11</f>
        <v>0</v>
      </c>
      <c r="Y2" s="4">
        <f>TOTAL!AM11</f>
        <v>0</v>
      </c>
      <c r="Z2" s="4">
        <f>TOTAL!AN11</f>
        <v>0</v>
      </c>
      <c r="AA2" s="4">
        <f>TOTAL!AO11</f>
        <v>0</v>
      </c>
      <c r="AB2" s="4">
        <f>TOTAL!AP11</f>
        <v>0</v>
      </c>
      <c r="AC2" s="4">
        <f>TOTAL!AQ11</f>
        <v>0</v>
      </c>
      <c r="AD2" s="4">
        <f>TOTAL!AR11</f>
        <v>0</v>
      </c>
      <c r="AE2" s="4">
        <f>TOTAL!AS11</f>
        <v>0</v>
      </c>
      <c r="AF2" s="4">
        <f>TOTAL!AT11</f>
        <v>0</v>
      </c>
      <c r="AG2" s="4">
        <f>TOTAL!AU11</f>
        <v>0</v>
      </c>
      <c r="AH2" s="4">
        <f>TOTAL!AV11</f>
        <v>4</v>
      </c>
      <c r="AI2" s="4">
        <f>TOTAL!AW11</f>
        <v>1</v>
      </c>
      <c r="AJ2" s="4">
        <f>TOTAL!AX11</f>
        <v>4</v>
      </c>
      <c r="AK2" s="4">
        <f>TOTAL!AY11</f>
        <v>0</v>
      </c>
      <c r="AL2" s="4">
        <f>TOTAL!AZ11</f>
        <v>1</v>
      </c>
      <c r="AM2" s="4">
        <f>TOTAL!BA11</f>
        <v>0</v>
      </c>
      <c r="AN2" s="4">
        <f>TOTAL!BB11</f>
        <v>0</v>
      </c>
      <c r="AO2" s="4">
        <f>TOTAL!BC11</f>
        <v>0</v>
      </c>
      <c r="AP2" s="4">
        <f>TOTAL!BD11</f>
        <v>0</v>
      </c>
      <c r="AQ2" s="4">
        <f>TOTAL!BE11</f>
        <v>3</v>
      </c>
      <c r="AR2" s="4">
        <f>TOTAL!BF11</f>
        <v>0</v>
      </c>
      <c r="AS2" s="4">
        <f>TOTAL!BG11</f>
        <v>0</v>
      </c>
      <c r="AT2" s="4">
        <f>TOTAL!BH11</f>
        <v>0</v>
      </c>
      <c r="AU2" s="4">
        <f>TOTAL!BI11</f>
        <v>0</v>
      </c>
      <c r="AV2" s="4">
        <f>TOTAL!BJ11</f>
        <v>1</v>
      </c>
      <c r="AW2" s="4">
        <f>TOTAL!BK11</f>
        <v>0</v>
      </c>
      <c r="AX2" s="4">
        <f>TOTAL!BL11</f>
        <v>0</v>
      </c>
      <c r="AY2" s="4">
        <f>TOTAL!BM11</f>
        <v>0</v>
      </c>
      <c r="AZ2" s="4">
        <f>TOTAL!BN11</f>
        <v>0</v>
      </c>
      <c r="BA2" s="4">
        <f>TOTAL!BO11</f>
        <v>0</v>
      </c>
      <c r="BB2" s="4">
        <f>TOTAL!BP11</f>
        <v>0</v>
      </c>
      <c r="BC2" s="4">
        <f>TOTAL!BQ11</f>
        <v>1</v>
      </c>
      <c r="BD2" s="4">
        <f>TOTAL!BR11</f>
        <v>0</v>
      </c>
      <c r="BE2" s="4">
        <f>TOTAL!BS11</f>
        <v>0</v>
      </c>
      <c r="BF2" s="4">
        <f>TOTAL!BT11</f>
        <v>0</v>
      </c>
      <c r="BG2" s="4">
        <f>TOTAL!BU11</f>
        <v>0</v>
      </c>
      <c r="BH2" s="4">
        <f>TOTAL!BV11</f>
        <v>0</v>
      </c>
      <c r="BI2" s="4">
        <f>TOTAL!BW11</f>
        <v>0</v>
      </c>
      <c r="BJ2" s="4">
        <f>TOTAL!BX11</f>
        <v>3</v>
      </c>
      <c r="BK2" s="4">
        <f>TOTAL!BY11</f>
        <v>0</v>
      </c>
      <c r="BL2" s="4">
        <f>TOTAL!BZ11</f>
        <v>0</v>
      </c>
      <c r="BM2" s="4">
        <f>TOTAL!CA11</f>
        <v>0</v>
      </c>
      <c r="BN2" s="4">
        <f>TOTAL!CB11</f>
        <v>0</v>
      </c>
      <c r="BO2" s="4">
        <f>TOTAL!CC11</f>
        <v>0</v>
      </c>
      <c r="BP2" s="4">
        <f>TOTAL!CD11</f>
        <v>0</v>
      </c>
      <c r="BQ2" s="4">
        <f>TOTAL!CE11</f>
        <v>0</v>
      </c>
      <c r="BR2" s="4">
        <f>TOTAL!CF11</f>
        <v>1</v>
      </c>
      <c r="BS2" s="4">
        <f>TOTAL!CG11</f>
        <v>1</v>
      </c>
      <c r="BT2" s="4">
        <f>TOTAL!CH11</f>
        <v>0</v>
      </c>
      <c r="BU2" s="4">
        <f>TOTAL!CI11</f>
        <v>1</v>
      </c>
      <c r="BV2" s="4">
        <f>TOTAL!CJ11</f>
        <v>0</v>
      </c>
      <c r="BW2" s="4">
        <f>TOTAL!CK11</f>
        <v>1</v>
      </c>
      <c r="BX2" s="4">
        <f>TOTAL!CL11</f>
        <v>0</v>
      </c>
      <c r="BY2" s="4">
        <f>TOTAL!CM11</f>
        <v>0</v>
      </c>
      <c r="BZ2" s="4">
        <f>TOTAL!CN11</f>
        <v>1</v>
      </c>
      <c r="CA2" s="4">
        <f>TOTAL!CO11</f>
        <v>1</v>
      </c>
      <c r="CB2" s="4">
        <f>TOTAL!CP11</f>
        <v>0</v>
      </c>
      <c r="CC2" s="19">
        <f>SUM(B2:CB2)</f>
        <v>76</v>
      </c>
    </row>
    <row r="3" spans="1:81" s="6" customFormat="1" x14ac:dyDescent="0.25">
      <c r="A3" s="45" t="s">
        <v>129</v>
      </c>
      <c r="B3" s="5">
        <f t="shared" ref="B3:AG3" si="0">B2/$I$8</f>
        <v>0</v>
      </c>
      <c r="C3" s="5">
        <f t="shared" si="0"/>
        <v>8.9552238805970158E-2</v>
      </c>
      <c r="D3" s="5">
        <f t="shared" si="0"/>
        <v>0</v>
      </c>
      <c r="E3" s="5">
        <f t="shared" si="0"/>
        <v>0</v>
      </c>
      <c r="F3" s="5">
        <f t="shared" si="0"/>
        <v>0</v>
      </c>
      <c r="G3" s="5">
        <f t="shared" si="0"/>
        <v>0</v>
      </c>
      <c r="H3" s="5">
        <f t="shared" si="0"/>
        <v>1.0746268656716418</v>
      </c>
      <c r="I3" s="5">
        <f t="shared" si="0"/>
        <v>0</v>
      </c>
      <c r="J3" s="5">
        <f t="shared" si="0"/>
        <v>8.9552238805970158E-2</v>
      </c>
      <c r="K3" s="5">
        <f t="shared" si="0"/>
        <v>8.9552238805970158E-2</v>
      </c>
      <c r="L3" s="5">
        <f t="shared" si="0"/>
        <v>0</v>
      </c>
      <c r="M3" s="5">
        <f t="shared" si="0"/>
        <v>0</v>
      </c>
      <c r="N3" s="5">
        <f t="shared" si="0"/>
        <v>0</v>
      </c>
      <c r="O3" s="5">
        <f t="shared" si="0"/>
        <v>0</v>
      </c>
      <c r="P3" s="5">
        <f t="shared" si="0"/>
        <v>0</v>
      </c>
      <c r="Q3" s="5">
        <f t="shared" si="0"/>
        <v>2.1492537313432836</v>
      </c>
      <c r="R3" s="5">
        <f t="shared" si="0"/>
        <v>0</v>
      </c>
      <c r="S3" s="5">
        <f t="shared" si="0"/>
        <v>0.53731343283582089</v>
      </c>
      <c r="T3" s="5">
        <f t="shared" si="0"/>
        <v>8.9552238805970158E-2</v>
      </c>
      <c r="U3" s="5">
        <f t="shared" si="0"/>
        <v>0</v>
      </c>
      <c r="V3" s="5">
        <f t="shared" si="0"/>
        <v>0.53731343283582089</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0.35820895522388063</v>
      </c>
      <c r="AI3" s="5">
        <f t="shared" si="1"/>
        <v>8.9552238805970158E-2</v>
      </c>
      <c r="AJ3" s="5">
        <f t="shared" si="1"/>
        <v>0.35820895522388063</v>
      </c>
      <c r="AK3" s="5">
        <f t="shared" si="1"/>
        <v>0</v>
      </c>
      <c r="AL3" s="5">
        <f t="shared" si="1"/>
        <v>8.9552238805970158E-2</v>
      </c>
      <c r="AM3" s="5">
        <f t="shared" si="1"/>
        <v>0</v>
      </c>
      <c r="AN3" s="5">
        <f t="shared" si="1"/>
        <v>0</v>
      </c>
      <c r="AO3" s="5">
        <f t="shared" si="1"/>
        <v>0</v>
      </c>
      <c r="AP3" s="5">
        <f t="shared" si="1"/>
        <v>0</v>
      </c>
      <c r="AQ3" s="5">
        <f t="shared" si="1"/>
        <v>0.26865671641791045</v>
      </c>
      <c r="AR3" s="5">
        <f t="shared" si="1"/>
        <v>0</v>
      </c>
      <c r="AS3" s="5">
        <f t="shared" si="1"/>
        <v>0</v>
      </c>
      <c r="AT3" s="5">
        <f t="shared" si="1"/>
        <v>0</v>
      </c>
      <c r="AU3" s="5">
        <f t="shared" si="1"/>
        <v>0</v>
      </c>
      <c r="AV3" s="5">
        <f t="shared" si="1"/>
        <v>8.9552238805970158E-2</v>
      </c>
      <c r="AW3" s="5">
        <f t="shared" si="1"/>
        <v>0</v>
      </c>
      <c r="AX3" s="5">
        <f t="shared" si="1"/>
        <v>0</v>
      </c>
      <c r="AY3" s="5">
        <f t="shared" si="1"/>
        <v>0</v>
      </c>
      <c r="AZ3" s="5">
        <f t="shared" si="1"/>
        <v>0</v>
      </c>
      <c r="BA3" s="5">
        <f t="shared" si="1"/>
        <v>0</v>
      </c>
      <c r="BB3" s="5">
        <f t="shared" si="1"/>
        <v>0</v>
      </c>
      <c r="BC3" s="5">
        <f t="shared" si="1"/>
        <v>8.9552238805970158E-2</v>
      </c>
      <c r="BD3" s="5">
        <f t="shared" si="1"/>
        <v>0</v>
      </c>
      <c r="BE3" s="5">
        <f t="shared" si="1"/>
        <v>0</v>
      </c>
      <c r="BF3" s="5">
        <f t="shared" si="1"/>
        <v>0</v>
      </c>
      <c r="BG3" s="5">
        <f t="shared" si="1"/>
        <v>0</v>
      </c>
      <c r="BH3" s="5">
        <f t="shared" si="1"/>
        <v>0</v>
      </c>
      <c r="BI3" s="5">
        <f t="shared" si="1"/>
        <v>0</v>
      </c>
      <c r="BJ3" s="5">
        <f t="shared" si="1"/>
        <v>0.26865671641791045</v>
      </c>
      <c r="BK3" s="5">
        <f t="shared" si="1"/>
        <v>0</v>
      </c>
      <c r="BL3" s="5">
        <f t="shared" si="1"/>
        <v>0</v>
      </c>
      <c r="BM3" s="5">
        <f t="shared" si="1"/>
        <v>0</v>
      </c>
      <c r="BN3" s="5">
        <f t="shared" ref="BN3:CB3" si="2">BN2/$I$8</f>
        <v>0</v>
      </c>
      <c r="BO3" s="5">
        <f t="shared" si="2"/>
        <v>0</v>
      </c>
      <c r="BP3" s="5">
        <f t="shared" si="2"/>
        <v>0</v>
      </c>
      <c r="BQ3" s="5">
        <f t="shared" si="2"/>
        <v>0</v>
      </c>
      <c r="BR3" s="5">
        <f t="shared" si="2"/>
        <v>8.9552238805970158E-2</v>
      </c>
      <c r="BS3" s="5">
        <f t="shared" si="2"/>
        <v>8.9552238805970158E-2</v>
      </c>
      <c r="BT3" s="5">
        <f t="shared" si="2"/>
        <v>0</v>
      </c>
      <c r="BU3" s="5">
        <f t="shared" si="2"/>
        <v>8.9552238805970158E-2</v>
      </c>
      <c r="BV3" s="5">
        <f t="shared" si="2"/>
        <v>0</v>
      </c>
      <c r="BW3" s="5">
        <f t="shared" si="2"/>
        <v>8.9552238805970158E-2</v>
      </c>
      <c r="BX3" s="5">
        <f t="shared" si="2"/>
        <v>0</v>
      </c>
      <c r="BY3" s="5">
        <f t="shared" si="2"/>
        <v>0</v>
      </c>
      <c r="BZ3" s="5">
        <f t="shared" si="2"/>
        <v>8.9552238805970158E-2</v>
      </c>
      <c r="CA3" s="5">
        <f t="shared" si="2"/>
        <v>8.9552238805970158E-2</v>
      </c>
      <c r="CB3" s="5">
        <f t="shared" si="2"/>
        <v>0</v>
      </c>
      <c r="CC3" s="46">
        <f>SUM(B3:CB3)</f>
        <v>6.8059701492537297</v>
      </c>
    </row>
    <row r="4" spans="1:81" s="6" customFormat="1" ht="30" x14ac:dyDescent="0.25">
      <c r="A4" s="45" t="s">
        <v>127</v>
      </c>
      <c r="B4" s="5">
        <f t="shared" ref="B4:AG4" si="3">B2/($F$8*$I$8)</f>
        <v>0</v>
      </c>
      <c r="C4" s="5">
        <f t="shared" si="3"/>
        <v>4.7132757266300082E-3</v>
      </c>
      <c r="D4" s="5">
        <f t="shared" si="3"/>
        <v>0</v>
      </c>
      <c r="E4" s="5">
        <f t="shared" si="3"/>
        <v>0</v>
      </c>
      <c r="F4" s="5">
        <f t="shared" si="3"/>
        <v>0</v>
      </c>
      <c r="G4" s="5">
        <f t="shared" si="3"/>
        <v>0</v>
      </c>
      <c r="H4" s="5">
        <f t="shared" si="3"/>
        <v>5.6559308719560095E-2</v>
      </c>
      <c r="I4" s="5">
        <f t="shared" si="3"/>
        <v>0</v>
      </c>
      <c r="J4" s="5">
        <f t="shared" si="3"/>
        <v>4.7132757266300082E-3</v>
      </c>
      <c r="K4" s="5">
        <f t="shared" si="3"/>
        <v>4.7132757266300082E-3</v>
      </c>
      <c r="L4" s="5">
        <f t="shared" si="3"/>
        <v>0</v>
      </c>
      <c r="M4" s="5">
        <f t="shared" si="3"/>
        <v>0</v>
      </c>
      <c r="N4" s="5">
        <f t="shared" si="3"/>
        <v>0</v>
      </c>
      <c r="O4" s="5">
        <f t="shared" si="3"/>
        <v>0</v>
      </c>
      <c r="P4" s="5">
        <f t="shared" si="3"/>
        <v>0</v>
      </c>
      <c r="Q4" s="5">
        <f t="shared" si="3"/>
        <v>0.11311861743912019</v>
      </c>
      <c r="R4" s="5">
        <f t="shared" si="3"/>
        <v>0</v>
      </c>
      <c r="S4" s="5">
        <f t="shared" si="3"/>
        <v>2.8279654359780047E-2</v>
      </c>
      <c r="T4" s="5">
        <f t="shared" si="3"/>
        <v>4.7132757266300082E-3</v>
      </c>
      <c r="U4" s="5">
        <f t="shared" si="3"/>
        <v>0</v>
      </c>
      <c r="V4" s="5">
        <f t="shared" si="3"/>
        <v>2.8279654359780047E-2</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1.8853102906520033E-2</v>
      </c>
      <c r="AI4" s="5">
        <f t="shared" si="4"/>
        <v>4.7132757266300082E-3</v>
      </c>
      <c r="AJ4" s="5">
        <f t="shared" si="4"/>
        <v>1.8853102906520033E-2</v>
      </c>
      <c r="AK4" s="5">
        <f t="shared" si="4"/>
        <v>0</v>
      </c>
      <c r="AL4" s="5">
        <f t="shared" si="4"/>
        <v>4.7132757266300082E-3</v>
      </c>
      <c r="AM4" s="5">
        <f t="shared" si="4"/>
        <v>0</v>
      </c>
      <c r="AN4" s="5">
        <f t="shared" si="4"/>
        <v>0</v>
      </c>
      <c r="AO4" s="5">
        <f t="shared" si="4"/>
        <v>0</v>
      </c>
      <c r="AP4" s="5">
        <f t="shared" si="4"/>
        <v>0</v>
      </c>
      <c r="AQ4" s="5">
        <f t="shared" si="4"/>
        <v>1.4139827179890024E-2</v>
      </c>
      <c r="AR4" s="5">
        <f t="shared" si="4"/>
        <v>0</v>
      </c>
      <c r="AS4" s="5">
        <f t="shared" si="4"/>
        <v>0</v>
      </c>
      <c r="AT4" s="5">
        <f t="shared" si="4"/>
        <v>0</v>
      </c>
      <c r="AU4" s="5">
        <f t="shared" si="4"/>
        <v>0</v>
      </c>
      <c r="AV4" s="5">
        <f t="shared" si="4"/>
        <v>4.7132757266300082E-3</v>
      </c>
      <c r="AW4" s="5">
        <f t="shared" si="4"/>
        <v>0</v>
      </c>
      <c r="AX4" s="5">
        <f t="shared" si="4"/>
        <v>0</v>
      </c>
      <c r="AY4" s="5">
        <f t="shared" si="4"/>
        <v>0</v>
      </c>
      <c r="AZ4" s="5">
        <f t="shared" si="4"/>
        <v>0</v>
      </c>
      <c r="BA4" s="5">
        <f t="shared" si="4"/>
        <v>0</v>
      </c>
      <c r="BB4" s="5">
        <f t="shared" si="4"/>
        <v>0</v>
      </c>
      <c r="BC4" s="5">
        <f t="shared" si="4"/>
        <v>4.7132757266300082E-3</v>
      </c>
      <c r="BD4" s="5">
        <f t="shared" si="4"/>
        <v>0</v>
      </c>
      <c r="BE4" s="5">
        <f t="shared" si="4"/>
        <v>0</v>
      </c>
      <c r="BF4" s="5">
        <f t="shared" si="4"/>
        <v>0</v>
      </c>
      <c r="BG4" s="5">
        <f t="shared" si="4"/>
        <v>0</v>
      </c>
      <c r="BH4" s="5">
        <f t="shared" si="4"/>
        <v>0</v>
      </c>
      <c r="BI4" s="5">
        <f t="shared" si="4"/>
        <v>0</v>
      </c>
      <c r="BJ4" s="5">
        <f t="shared" si="4"/>
        <v>1.4139827179890024E-2</v>
      </c>
      <c r="BK4" s="5">
        <f t="shared" si="4"/>
        <v>0</v>
      </c>
      <c r="BL4" s="5">
        <f t="shared" si="4"/>
        <v>0</v>
      </c>
      <c r="BM4" s="5">
        <f t="shared" si="4"/>
        <v>0</v>
      </c>
      <c r="BN4" s="5">
        <f t="shared" ref="BN4:CB4" si="5">BN2/($F$8*$I$8)</f>
        <v>0</v>
      </c>
      <c r="BO4" s="5">
        <f t="shared" si="5"/>
        <v>0</v>
      </c>
      <c r="BP4" s="5">
        <f t="shared" si="5"/>
        <v>0</v>
      </c>
      <c r="BQ4" s="5">
        <f t="shared" si="5"/>
        <v>0</v>
      </c>
      <c r="BR4" s="5">
        <f t="shared" si="5"/>
        <v>4.7132757266300082E-3</v>
      </c>
      <c r="BS4" s="5">
        <f t="shared" si="5"/>
        <v>4.7132757266300082E-3</v>
      </c>
      <c r="BT4" s="5">
        <f t="shared" si="5"/>
        <v>0</v>
      </c>
      <c r="BU4" s="5">
        <f t="shared" si="5"/>
        <v>4.7132757266300082E-3</v>
      </c>
      <c r="BV4" s="5">
        <f t="shared" si="5"/>
        <v>0</v>
      </c>
      <c r="BW4" s="5">
        <f t="shared" si="5"/>
        <v>4.7132757266300082E-3</v>
      </c>
      <c r="BX4" s="5">
        <f t="shared" si="5"/>
        <v>0</v>
      </c>
      <c r="BY4" s="5">
        <f t="shared" si="5"/>
        <v>0</v>
      </c>
      <c r="BZ4" s="5">
        <f t="shared" si="5"/>
        <v>4.7132757266300082E-3</v>
      </c>
      <c r="CA4" s="5">
        <f t="shared" si="5"/>
        <v>4.7132757266300082E-3</v>
      </c>
      <c r="CB4" s="5">
        <f t="shared" si="5"/>
        <v>0</v>
      </c>
      <c r="CC4" s="46">
        <f>SUM(B4:CB4)</f>
        <v>0.35820895522388052</v>
      </c>
    </row>
    <row r="5" spans="1:81" s="6" customFormat="1" ht="30" x14ac:dyDescent="0.25">
      <c r="A5" s="45" t="s">
        <v>128</v>
      </c>
      <c r="B5" s="5">
        <f t="shared" ref="B5:AG5" si="6">B2/($E$8*$I$8)</f>
        <v>0</v>
      </c>
      <c r="C5" s="5">
        <f t="shared" si="6"/>
        <v>2.3566378633150041E-3</v>
      </c>
      <c r="D5" s="5">
        <f t="shared" si="6"/>
        <v>0</v>
      </c>
      <c r="E5" s="5">
        <f t="shared" si="6"/>
        <v>0</v>
      </c>
      <c r="F5" s="5">
        <f t="shared" si="6"/>
        <v>0</v>
      </c>
      <c r="G5" s="5">
        <f t="shared" si="6"/>
        <v>0</v>
      </c>
      <c r="H5" s="5">
        <f t="shared" si="6"/>
        <v>2.8279654359780047E-2</v>
      </c>
      <c r="I5" s="5">
        <f t="shared" si="6"/>
        <v>0</v>
      </c>
      <c r="J5" s="5">
        <f t="shared" si="6"/>
        <v>2.3566378633150041E-3</v>
      </c>
      <c r="K5" s="5">
        <f t="shared" si="6"/>
        <v>2.3566378633150041E-3</v>
      </c>
      <c r="L5" s="5">
        <f t="shared" si="6"/>
        <v>0</v>
      </c>
      <c r="M5" s="5">
        <f t="shared" si="6"/>
        <v>0</v>
      </c>
      <c r="N5" s="5">
        <f t="shared" si="6"/>
        <v>0</v>
      </c>
      <c r="O5" s="5">
        <f t="shared" si="6"/>
        <v>0</v>
      </c>
      <c r="P5" s="5">
        <f t="shared" si="6"/>
        <v>0</v>
      </c>
      <c r="Q5" s="5">
        <f t="shared" si="6"/>
        <v>5.6559308719560095E-2</v>
      </c>
      <c r="R5" s="5">
        <f t="shared" si="6"/>
        <v>0</v>
      </c>
      <c r="S5" s="5">
        <f t="shared" si="6"/>
        <v>1.4139827179890024E-2</v>
      </c>
      <c r="T5" s="5">
        <f t="shared" si="6"/>
        <v>2.3566378633150041E-3</v>
      </c>
      <c r="U5" s="5">
        <f t="shared" si="6"/>
        <v>0</v>
      </c>
      <c r="V5" s="5">
        <f t="shared" si="6"/>
        <v>1.4139827179890024E-2</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9.4265514532600164E-3</v>
      </c>
      <c r="AI5" s="5">
        <f t="shared" si="7"/>
        <v>2.3566378633150041E-3</v>
      </c>
      <c r="AJ5" s="5">
        <f t="shared" si="7"/>
        <v>9.4265514532600164E-3</v>
      </c>
      <c r="AK5" s="5">
        <f t="shared" si="7"/>
        <v>0</v>
      </c>
      <c r="AL5" s="5">
        <f t="shared" si="7"/>
        <v>2.3566378633150041E-3</v>
      </c>
      <c r="AM5" s="5">
        <f t="shared" si="7"/>
        <v>0</v>
      </c>
      <c r="AN5" s="5">
        <f t="shared" si="7"/>
        <v>0</v>
      </c>
      <c r="AO5" s="5">
        <f t="shared" si="7"/>
        <v>0</v>
      </c>
      <c r="AP5" s="5">
        <f t="shared" si="7"/>
        <v>0</v>
      </c>
      <c r="AQ5" s="5">
        <f t="shared" si="7"/>
        <v>7.0699135899450118E-3</v>
      </c>
      <c r="AR5" s="5">
        <f t="shared" si="7"/>
        <v>0</v>
      </c>
      <c r="AS5" s="5">
        <f t="shared" si="7"/>
        <v>0</v>
      </c>
      <c r="AT5" s="5">
        <f t="shared" si="7"/>
        <v>0</v>
      </c>
      <c r="AU5" s="5">
        <f t="shared" si="7"/>
        <v>0</v>
      </c>
      <c r="AV5" s="5">
        <f t="shared" si="7"/>
        <v>2.3566378633150041E-3</v>
      </c>
      <c r="AW5" s="5">
        <f t="shared" si="7"/>
        <v>0</v>
      </c>
      <c r="AX5" s="5">
        <f t="shared" si="7"/>
        <v>0</v>
      </c>
      <c r="AY5" s="5">
        <f t="shared" si="7"/>
        <v>0</v>
      </c>
      <c r="AZ5" s="5">
        <f t="shared" si="7"/>
        <v>0</v>
      </c>
      <c r="BA5" s="5">
        <f t="shared" si="7"/>
        <v>0</v>
      </c>
      <c r="BB5" s="5">
        <f t="shared" si="7"/>
        <v>0</v>
      </c>
      <c r="BC5" s="5">
        <f t="shared" si="7"/>
        <v>2.3566378633150041E-3</v>
      </c>
      <c r="BD5" s="5">
        <f t="shared" si="7"/>
        <v>0</v>
      </c>
      <c r="BE5" s="5">
        <f t="shared" si="7"/>
        <v>0</v>
      </c>
      <c r="BF5" s="5">
        <f t="shared" si="7"/>
        <v>0</v>
      </c>
      <c r="BG5" s="5">
        <f t="shared" si="7"/>
        <v>0</v>
      </c>
      <c r="BH5" s="5">
        <f t="shared" si="7"/>
        <v>0</v>
      </c>
      <c r="BI5" s="5">
        <f t="shared" si="7"/>
        <v>0</v>
      </c>
      <c r="BJ5" s="5">
        <f t="shared" si="7"/>
        <v>7.0699135899450118E-3</v>
      </c>
      <c r="BK5" s="5">
        <f t="shared" si="7"/>
        <v>0</v>
      </c>
      <c r="BL5" s="5">
        <f t="shared" si="7"/>
        <v>0</v>
      </c>
      <c r="BM5" s="5">
        <f t="shared" si="7"/>
        <v>0</v>
      </c>
      <c r="BN5" s="5">
        <f t="shared" ref="BN5:CB5" si="8">BN2/($E$8*$I$8)</f>
        <v>0</v>
      </c>
      <c r="BO5" s="5">
        <f t="shared" si="8"/>
        <v>0</v>
      </c>
      <c r="BP5" s="5">
        <f t="shared" si="8"/>
        <v>0</v>
      </c>
      <c r="BQ5" s="5">
        <f t="shared" si="8"/>
        <v>0</v>
      </c>
      <c r="BR5" s="5">
        <f t="shared" si="8"/>
        <v>2.3566378633150041E-3</v>
      </c>
      <c r="BS5" s="5">
        <f t="shared" si="8"/>
        <v>2.3566378633150041E-3</v>
      </c>
      <c r="BT5" s="5">
        <f t="shared" si="8"/>
        <v>0</v>
      </c>
      <c r="BU5" s="5">
        <f t="shared" si="8"/>
        <v>2.3566378633150041E-3</v>
      </c>
      <c r="BV5" s="5">
        <f t="shared" si="8"/>
        <v>0</v>
      </c>
      <c r="BW5" s="5">
        <f t="shared" si="8"/>
        <v>2.3566378633150041E-3</v>
      </c>
      <c r="BX5" s="5">
        <f t="shared" si="8"/>
        <v>0</v>
      </c>
      <c r="BY5" s="5">
        <f t="shared" si="8"/>
        <v>0</v>
      </c>
      <c r="BZ5" s="5">
        <f t="shared" si="8"/>
        <v>2.3566378633150041E-3</v>
      </c>
      <c r="CA5" s="5">
        <f t="shared" si="8"/>
        <v>2.3566378633150041E-3</v>
      </c>
      <c r="CB5" s="5">
        <f t="shared" si="8"/>
        <v>0</v>
      </c>
      <c r="CC5" s="46">
        <f>SUM(B5:CB5)</f>
        <v>0.17910447761194026</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45" x14ac:dyDescent="0.25">
      <c r="A8" s="33">
        <f>TOTAL!A11</f>
        <v>25</v>
      </c>
      <c r="B8" s="33" t="str">
        <f>TOTAL!B11</f>
        <v>CANDAL</v>
      </c>
      <c r="C8" s="33" t="str">
        <f>TOTAL!C11</f>
        <v>PRODUCCIONES ENERGETICAS ASTURIANAS, S.L.</v>
      </c>
      <c r="D8" s="33" t="str">
        <f>TOTAL!D11</f>
        <v>BOAL Y CASTROPOL</v>
      </c>
      <c r="E8" s="33">
        <f>TOTAL!E11</f>
        <v>38</v>
      </c>
      <c r="F8" s="33">
        <f>TOTAL!F11</f>
        <v>19</v>
      </c>
      <c r="G8" s="34">
        <f>TOTAL!G11</f>
        <v>41193</v>
      </c>
      <c r="H8" s="34">
        <f>TOTAL!H11</f>
        <v>45291</v>
      </c>
      <c r="I8" s="35">
        <f>TOTAL!I11</f>
        <v>11.166666666666666</v>
      </c>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141</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TOTAL!P12</f>
        <v>0</v>
      </c>
      <c r="C2" s="4">
        <f>TOTAL!Q12</f>
        <v>0</v>
      </c>
      <c r="D2" s="4">
        <f>TOTAL!R12</f>
        <v>0</v>
      </c>
      <c r="E2" s="4">
        <f>TOTAL!S12</f>
        <v>0</v>
      </c>
      <c r="F2" s="4">
        <f>TOTAL!T12</f>
        <v>0</v>
      </c>
      <c r="G2" s="4">
        <f>TOTAL!U12</f>
        <v>0</v>
      </c>
      <c r="H2" s="4">
        <f>TOTAL!V12</f>
        <v>4</v>
      </c>
      <c r="I2" s="4">
        <f>TOTAL!W12</f>
        <v>0</v>
      </c>
      <c r="J2" s="4">
        <f>TOTAL!X12</f>
        <v>0</v>
      </c>
      <c r="K2" s="4">
        <f>TOTAL!Y12</f>
        <v>5</v>
      </c>
      <c r="L2" s="4">
        <f>TOTAL!Z12</f>
        <v>1</v>
      </c>
      <c r="M2" s="4">
        <f>TOTAL!AA12</f>
        <v>0</v>
      </c>
      <c r="N2" s="4">
        <f>TOTAL!AB12</f>
        <v>0</v>
      </c>
      <c r="O2" s="4">
        <f>TOTAL!AC12</f>
        <v>1</v>
      </c>
      <c r="P2" s="4">
        <f>TOTAL!AD12</f>
        <v>0</v>
      </c>
      <c r="Q2" s="4">
        <f>TOTAL!AE12</f>
        <v>27</v>
      </c>
      <c r="R2" s="4">
        <f>TOTAL!AF12</f>
        <v>1</v>
      </c>
      <c r="S2" s="4">
        <f>TOTAL!AG12</f>
        <v>8</v>
      </c>
      <c r="T2" s="4">
        <f>TOTAL!AH12</f>
        <v>0</v>
      </c>
      <c r="U2" s="4">
        <f>TOTAL!AI12</f>
        <v>0</v>
      </c>
      <c r="V2" s="4">
        <f>TOTAL!AJ12</f>
        <v>3</v>
      </c>
      <c r="W2" s="4">
        <f>TOTAL!AK12</f>
        <v>0</v>
      </c>
      <c r="X2" s="4">
        <f>TOTAL!AL12</f>
        <v>0</v>
      </c>
      <c r="Y2" s="4">
        <f>TOTAL!AM12</f>
        <v>0</v>
      </c>
      <c r="Z2" s="4">
        <f>TOTAL!AN12</f>
        <v>0</v>
      </c>
      <c r="AA2" s="4">
        <f>TOTAL!AO12</f>
        <v>0</v>
      </c>
      <c r="AB2" s="4">
        <f>TOTAL!AP12</f>
        <v>0</v>
      </c>
      <c r="AC2" s="4">
        <f>TOTAL!AQ12</f>
        <v>0</v>
      </c>
      <c r="AD2" s="4">
        <f>TOTAL!AR12</f>
        <v>0</v>
      </c>
      <c r="AE2" s="4">
        <f>TOTAL!AS12</f>
        <v>0</v>
      </c>
      <c r="AF2" s="4">
        <f>TOTAL!AT12</f>
        <v>0</v>
      </c>
      <c r="AG2" s="4">
        <f>TOTAL!AU12</f>
        <v>0</v>
      </c>
      <c r="AH2" s="4">
        <f>TOTAL!AV12</f>
        <v>0</v>
      </c>
      <c r="AI2" s="4">
        <f>TOTAL!AW12</f>
        <v>0</v>
      </c>
      <c r="AJ2" s="4">
        <f>TOTAL!AX12</f>
        <v>0</v>
      </c>
      <c r="AK2" s="4">
        <f>TOTAL!AY12</f>
        <v>0</v>
      </c>
      <c r="AL2" s="4">
        <f>TOTAL!AZ12</f>
        <v>0</v>
      </c>
      <c r="AM2" s="4">
        <f>TOTAL!BA12</f>
        <v>0</v>
      </c>
      <c r="AN2" s="4">
        <f>TOTAL!BB12</f>
        <v>0</v>
      </c>
      <c r="AO2" s="4">
        <f>TOTAL!BC12</f>
        <v>0</v>
      </c>
      <c r="AP2" s="4">
        <f>TOTAL!BD12</f>
        <v>0</v>
      </c>
      <c r="AQ2" s="4">
        <f>TOTAL!BE12</f>
        <v>0</v>
      </c>
      <c r="AR2" s="4">
        <f>TOTAL!BF12</f>
        <v>0</v>
      </c>
      <c r="AS2" s="4">
        <f>TOTAL!BG12</f>
        <v>0</v>
      </c>
      <c r="AT2" s="4">
        <f>TOTAL!BH12</f>
        <v>0</v>
      </c>
      <c r="AU2" s="4">
        <f>TOTAL!BI12</f>
        <v>0</v>
      </c>
      <c r="AV2" s="4">
        <f>TOTAL!BJ12</f>
        <v>3</v>
      </c>
      <c r="AW2" s="4">
        <f>TOTAL!BK12</f>
        <v>0</v>
      </c>
      <c r="AX2" s="4">
        <f>TOTAL!BL12</f>
        <v>0</v>
      </c>
      <c r="AY2" s="4">
        <f>TOTAL!BM12</f>
        <v>0</v>
      </c>
      <c r="AZ2" s="4">
        <f>TOTAL!BN12</f>
        <v>0</v>
      </c>
      <c r="BA2" s="4">
        <f>TOTAL!BO12</f>
        <v>0</v>
      </c>
      <c r="BB2" s="4">
        <f>TOTAL!BP12</f>
        <v>0</v>
      </c>
      <c r="BC2" s="4">
        <f>TOTAL!BQ12</f>
        <v>0</v>
      </c>
      <c r="BD2" s="4">
        <f>TOTAL!BR12</f>
        <v>0</v>
      </c>
      <c r="BE2" s="4">
        <f>TOTAL!BS12</f>
        <v>0</v>
      </c>
      <c r="BF2" s="4">
        <f>TOTAL!BT12</f>
        <v>0</v>
      </c>
      <c r="BG2" s="4">
        <f>TOTAL!BU12</f>
        <v>0</v>
      </c>
      <c r="BH2" s="4">
        <f>TOTAL!BV12</f>
        <v>0</v>
      </c>
      <c r="BI2" s="4">
        <f>TOTAL!BW12</f>
        <v>0</v>
      </c>
      <c r="BJ2" s="4">
        <f>TOTAL!BX12</f>
        <v>0</v>
      </c>
      <c r="BK2" s="4">
        <f>TOTAL!BY12</f>
        <v>0</v>
      </c>
      <c r="BL2" s="4">
        <f>TOTAL!BZ12</f>
        <v>0</v>
      </c>
      <c r="BM2" s="4">
        <f>TOTAL!CA12</f>
        <v>0</v>
      </c>
      <c r="BN2" s="4">
        <f>TOTAL!CB12</f>
        <v>0</v>
      </c>
      <c r="BO2" s="4">
        <f>TOTAL!CC12</f>
        <v>0</v>
      </c>
      <c r="BP2" s="4">
        <f>TOTAL!CD12</f>
        <v>0</v>
      </c>
      <c r="BQ2" s="4">
        <f>TOTAL!CE12</f>
        <v>0</v>
      </c>
      <c r="BR2" s="4">
        <f>TOTAL!CF12</f>
        <v>1</v>
      </c>
      <c r="BS2" s="4">
        <f>TOTAL!CG12</f>
        <v>0</v>
      </c>
      <c r="BT2" s="4">
        <f>TOTAL!CH12</f>
        <v>0</v>
      </c>
      <c r="BU2" s="4">
        <f>TOTAL!CI12</f>
        <v>0</v>
      </c>
      <c r="BV2" s="4">
        <f>TOTAL!CJ12</f>
        <v>0</v>
      </c>
      <c r="BW2" s="4">
        <f>TOTAL!CK12</f>
        <v>2</v>
      </c>
      <c r="BX2" s="4">
        <f>TOTAL!CL12</f>
        <v>0</v>
      </c>
      <c r="BY2" s="4">
        <f>TOTAL!CM12</f>
        <v>0</v>
      </c>
      <c r="BZ2" s="4">
        <f>TOTAL!CN12</f>
        <v>0</v>
      </c>
      <c r="CA2" s="4">
        <f>TOTAL!CO12</f>
        <v>1</v>
      </c>
      <c r="CB2" s="4">
        <f>TOTAL!CP12</f>
        <v>0</v>
      </c>
      <c r="CC2" s="19">
        <f>SUM(B2:CB2)</f>
        <v>57</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0.31168831168831168</v>
      </c>
      <c r="I3" s="5">
        <f t="shared" si="0"/>
        <v>0</v>
      </c>
      <c r="J3" s="5">
        <f t="shared" si="0"/>
        <v>0</v>
      </c>
      <c r="K3" s="5">
        <f t="shared" si="0"/>
        <v>0.38961038961038957</v>
      </c>
      <c r="L3" s="5">
        <f t="shared" si="0"/>
        <v>7.792207792207792E-2</v>
      </c>
      <c r="M3" s="5">
        <f t="shared" si="0"/>
        <v>0</v>
      </c>
      <c r="N3" s="5">
        <f t="shared" si="0"/>
        <v>0</v>
      </c>
      <c r="O3" s="5">
        <f t="shared" si="0"/>
        <v>7.792207792207792E-2</v>
      </c>
      <c r="P3" s="5">
        <f t="shared" si="0"/>
        <v>0</v>
      </c>
      <c r="Q3" s="5">
        <f t="shared" si="0"/>
        <v>2.1038961038961039</v>
      </c>
      <c r="R3" s="5">
        <f t="shared" si="0"/>
        <v>7.792207792207792E-2</v>
      </c>
      <c r="S3" s="5">
        <f t="shared" si="0"/>
        <v>0.62337662337662336</v>
      </c>
      <c r="T3" s="5">
        <f t="shared" si="0"/>
        <v>0</v>
      </c>
      <c r="U3" s="5">
        <f t="shared" si="0"/>
        <v>0</v>
      </c>
      <c r="V3" s="5">
        <f t="shared" si="0"/>
        <v>0.23376623376623376</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0</v>
      </c>
      <c r="AT3" s="5">
        <f t="shared" si="1"/>
        <v>0</v>
      </c>
      <c r="AU3" s="5">
        <f t="shared" si="1"/>
        <v>0</v>
      </c>
      <c r="AV3" s="5">
        <f t="shared" si="1"/>
        <v>0.23376623376623376</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7.792207792207792E-2</v>
      </c>
      <c r="BS3" s="5">
        <f t="shared" si="2"/>
        <v>0</v>
      </c>
      <c r="BT3" s="5">
        <f t="shared" si="2"/>
        <v>0</v>
      </c>
      <c r="BU3" s="5">
        <f t="shared" si="2"/>
        <v>0</v>
      </c>
      <c r="BV3" s="5">
        <f t="shared" si="2"/>
        <v>0</v>
      </c>
      <c r="BW3" s="5">
        <f t="shared" si="2"/>
        <v>0.15584415584415584</v>
      </c>
      <c r="BX3" s="5">
        <f t="shared" si="2"/>
        <v>0</v>
      </c>
      <c r="BY3" s="5">
        <f t="shared" si="2"/>
        <v>0</v>
      </c>
      <c r="BZ3" s="5">
        <f t="shared" si="2"/>
        <v>0</v>
      </c>
      <c r="CA3" s="5">
        <f t="shared" si="2"/>
        <v>7.792207792207792E-2</v>
      </c>
      <c r="CB3" s="5">
        <f t="shared" si="2"/>
        <v>0</v>
      </c>
      <c r="CC3" s="46">
        <f>SUM(B3:CB3)</f>
        <v>4.4415584415584402</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1.2467532467532466E-2</v>
      </c>
      <c r="I4" s="5">
        <f t="shared" si="3"/>
        <v>0</v>
      </c>
      <c r="J4" s="5">
        <f t="shared" si="3"/>
        <v>0</v>
      </c>
      <c r="K4" s="5">
        <f t="shared" si="3"/>
        <v>1.5584415584415583E-2</v>
      </c>
      <c r="L4" s="5">
        <f t="shared" si="3"/>
        <v>3.1168831168831164E-3</v>
      </c>
      <c r="M4" s="5">
        <f t="shared" si="3"/>
        <v>0</v>
      </c>
      <c r="N4" s="5">
        <f t="shared" si="3"/>
        <v>0</v>
      </c>
      <c r="O4" s="5">
        <f t="shared" si="3"/>
        <v>3.1168831168831164E-3</v>
      </c>
      <c r="P4" s="5">
        <f t="shared" si="3"/>
        <v>0</v>
      </c>
      <c r="Q4" s="5">
        <f t="shared" si="3"/>
        <v>8.4155844155844151E-2</v>
      </c>
      <c r="R4" s="5">
        <f t="shared" si="3"/>
        <v>3.1168831168831164E-3</v>
      </c>
      <c r="S4" s="5">
        <f t="shared" si="3"/>
        <v>2.4935064935064932E-2</v>
      </c>
      <c r="T4" s="5">
        <f t="shared" si="3"/>
        <v>0</v>
      </c>
      <c r="U4" s="5">
        <f t="shared" si="3"/>
        <v>0</v>
      </c>
      <c r="V4" s="5">
        <f t="shared" si="3"/>
        <v>9.3506493506493489E-3</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0</v>
      </c>
      <c r="AT4" s="5">
        <f t="shared" si="4"/>
        <v>0</v>
      </c>
      <c r="AU4" s="5">
        <f t="shared" si="4"/>
        <v>0</v>
      </c>
      <c r="AV4" s="5">
        <f t="shared" si="4"/>
        <v>9.3506493506493489E-3</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3.1168831168831164E-3</v>
      </c>
      <c r="BS4" s="5">
        <f t="shared" si="5"/>
        <v>0</v>
      </c>
      <c r="BT4" s="5">
        <f t="shared" si="5"/>
        <v>0</v>
      </c>
      <c r="BU4" s="5">
        <f t="shared" si="5"/>
        <v>0</v>
      </c>
      <c r="BV4" s="5">
        <f t="shared" si="5"/>
        <v>0</v>
      </c>
      <c r="BW4" s="5">
        <f t="shared" si="5"/>
        <v>6.2337662337662329E-3</v>
      </c>
      <c r="BX4" s="5">
        <f t="shared" si="5"/>
        <v>0</v>
      </c>
      <c r="BY4" s="5">
        <f t="shared" si="5"/>
        <v>0</v>
      </c>
      <c r="BZ4" s="5">
        <f t="shared" si="5"/>
        <v>0</v>
      </c>
      <c r="CA4" s="5">
        <f t="shared" si="5"/>
        <v>3.1168831168831164E-3</v>
      </c>
      <c r="CB4" s="5">
        <f t="shared" si="5"/>
        <v>0</v>
      </c>
      <c r="CC4" s="46">
        <f>SUM(B4:CB4)</f>
        <v>0.17766233766233769</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6.2337662337662329E-3</v>
      </c>
      <c r="I5" s="5">
        <f t="shared" si="6"/>
        <v>0</v>
      </c>
      <c r="J5" s="5">
        <f t="shared" si="6"/>
        <v>0</v>
      </c>
      <c r="K5" s="5">
        <f t="shared" si="6"/>
        <v>7.7922077922077913E-3</v>
      </c>
      <c r="L5" s="5">
        <f t="shared" si="6"/>
        <v>1.5584415584415582E-3</v>
      </c>
      <c r="M5" s="5">
        <f t="shared" si="6"/>
        <v>0</v>
      </c>
      <c r="N5" s="5">
        <f t="shared" si="6"/>
        <v>0</v>
      </c>
      <c r="O5" s="5">
        <f t="shared" si="6"/>
        <v>1.5584415584415582E-3</v>
      </c>
      <c r="P5" s="5">
        <f t="shared" si="6"/>
        <v>0</v>
      </c>
      <c r="Q5" s="5">
        <f t="shared" si="6"/>
        <v>4.2077922077922075E-2</v>
      </c>
      <c r="R5" s="5">
        <f t="shared" si="6"/>
        <v>1.5584415584415582E-3</v>
      </c>
      <c r="S5" s="5">
        <f t="shared" si="6"/>
        <v>1.2467532467532466E-2</v>
      </c>
      <c r="T5" s="5">
        <f t="shared" si="6"/>
        <v>0</v>
      </c>
      <c r="U5" s="5">
        <f t="shared" si="6"/>
        <v>0</v>
      </c>
      <c r="V5" s="5">
        <f t="shared" si="6"/>
        <v>4.6753246753246745E-3</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0</v>
      </c>
      <c r="AT5" s="5">
        <f t="shared" si="7"/>
        <v>0</v>
      </c>
      <c r="AU5" s="5">
        <f t="shared" si="7"/>
        <v>0</v>
      </c>
      <c r="AV5" s="5">
        <f t="shared" si="7"/>
        <v>4.6753246753246745E-3</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1.5584415584415582E-3</v>
      </c>
      <c r="BS5" s="5">
        <f t="shared" si="8"/>
        <v>0</v>
      </c>
      <c r="BT5" s="5">
        <f t="shared" si="8"/>
        <v>0</v>
      </c>
      <c r="BU5" s="5">
        <f t="shared" si="8"/>
        <v>0</v>
      </c>
      <c r="BV5" s="5">
        <f t="shared" si="8"/>
        <v>0</v>
      </c>
      <c r="BW5" s="5">
        <f t="shared" si="8"/>
        <v>3.1168831168831164E-3</v>
      </c>
      <c r="BX5" s="5">
        <f t="shared" si="8"/>
        <v>0</v>
      </c>
      <c r="BY5" s="5">
        <f t="shared" si="8"/>
        <v>0</v>
      </c>
      <c r="BZ5" s="5">
        <f t="shared" si="8"/>
        <v>0</v>
      </c>
      <c r="CA5" s="5">
        <f t="shared" si="8"/>
        <v>1.5584415584415582E-3</v>
      </c>
      <c r="CB5" s="5">
        <f t="shared" si="8"/>
        <v>0</v>
      </c>
      <c r="CC5" s="46">
        <f>SUM(B5:CB5)</f>
        <v>8.8831168831168844E-2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TOTAL!A12</f>
        <v>26</v>
      </c>
      <c r="B8" s="33" t="str">
        <f>TOTAL!B12</f>
        <v>CARONDIO</v>
      </c>
      <c r="C8" s="33" t="str">
        <f>TOTAL!C12</f>
        <v>EDP RENOVABLES ESPAÑA, S.L.U.</v>
      </c>
      <c r="D8" s="33" t="str">
        <f>TOTAL!D12</f>
        <v>ALLANDE Y VILLAYÓN</v>
      </c>
      <c r="E8" s="33">
        <f>TOTAL!E12</f>
        <v>50</v>
      </c>
      <c r="F8" s="33">
        <f>TOTAL!F12</f>
        <v>25</v>
      </c>
      <c r="G8" s="34">
        <f>TOTAL!G12</f>
        <v>40602</v>
      </c>
      <c r="H8" s="34">
        <f>TOTAL!H12</f>
        <v>45291</v>
      </c>
      <c r="I8" s="35">
        <f>TOTAL!I12</f>
        <v>12.833333333333334</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140</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TOTAL!P13</f>
        <v>0</v>
      </c>
      <c r="C2" s="4">
        <f>TOTAL!Q13</f>
        <v>0</v>
      </c>
      <c r="D2" s="4">
        <f>TOTAL!R13</f>
        <v>0</v>
      </c>
      <c r="E2" s="4">
        <f>TOTAL!S13</f>
        <v>0</v>
      </c>
      <c r="F2" s="4">
        <f>TOTAL!T13</f>
        <v>0</v>
      </c>
      <c r="G2" s="4">
        <f>TOTAL!U13</f>
        <v>0</v>
      </c>
      <c r="H2" s="4">
        <f>TOTAL!V13</f>
        <v>0</v>
      </c>
      <c r="I2" s="4">
        <f>TOTAL!W13</f>
        <v>0</v>
      </c>
      <c r="J2" s="4">
        <f>TOTAL!X13</f>
        <v>2</v>
      </c>
      <c r="K2" s="4">
        <f>TOTAL!Y13</f>
        <v>0</v>
      </c>
      <c r="L2" s="4">
        <f>TOTAL!Z13</f>
        <v>0</v>
      </c>
      <c r="M2" s="4">
        <f>TOTAL!AA13</f>
        <v>0</v>
      </c>
      <c r="N2" s="4">
        <f>TOTAL!AB13</f>
        <v>0</v>
      </c>
      <c r="O2" s="4">
        <f>TOTAL!AC13</f>
        <v>1</v>
      </c>
      <c r="P2" s="4">
        <f>TOTAL!AD13</f>
        <v>0</v>
      </c>
      <c r="Q2" s="4">
        <f>TOTAL!AE13</f>
        <v>17</v>
      </c>
      <c r="R2" s="4">
        <f>TOTAL!AF13</f>
        <v>1</v>
      </c>
      <c r="S2" s="4">
        <f>TOTAL!AG13</f>
        <v>13</v>
      </c>
      <c r="T2" s="4">
        <f>TOTAL!AH13</f>
        <v>0</v>
      </c>
      <c r="U2" s="4">
        <f>TOTAL!AI13</f>
        <v>0</v>
      </c>
      <c r="V2" s="4">
        <f>TOTAL!AJ13</f>
        <v>1</v>
      </c>
      <c r="W2" s="4">
        <f>TOTAL!AK13</f>
        <v>0</v>
      </c>
      <c r="X2" s="4">
        <f>TOTAL!AL13</f>
        <v>0</v>
      </c>
      <c r="Y2" s="4">
        <f>TOTAL!AM13</f>
        <v>3</v>
      </c>
      <c r="Z2" s="4">
        <f>TOTAL!AN13</f>
        <v>0</v>
      </c>
      <c r="AA2" s="4">
        <f>TOTAL!AO13</f>
        <v>1</v>
      </c>
      <c r="AB2" s="4">
        <f>TOTAL!AP13</f>
        <v>0</v>
      </c>
      <c r="AC2" s="4">
        <f>TOTAL!AQ13</f>
        <v>0</v>
      </c>
      <c r="AD2" s="4">
        <f>TOTAL!AR13</f>
        <v>0</v>
      </c>
      <c r="AE2" s="4">
        <f>TOTAL!AS13</f>
        <v>0</v>
      </c>
      <c r="AF2" s="4">
        <f>TOTAL!AT13</f>
        <v>0</v>
      </c>
      <c r="AG2" s="4">
        <f>TOTAL!AU13</f>
        <v>0</v>
      </c>
      <c r="AH2" s="4">
        <f>TOTAL!AV13</f>
        <v>0</v>
      </c>
      <c r="AI2" s="4">
        <f>TOTAL!AW13</f>
        <v>1</v>
      </c>
      <c r="AJ2" s="4">
        <f>TOTAL!AX13</f>
        <v>0</v>
      </c>
      <c r="AK2" s="4">
        <f>TOTAL!AY13</f>
        <v>1</v>
      </c>
      <c r="AL2" s="4">
        <f>TOTAL!AZ13</f>
        <v>0</v>
      </c>
      <c r="AM2" s="4">
        <f>TOTAL!BA13</f>
        <v>0</v>
      </c>
      <c r="AN2" s="4">
        <f>TOTAL!BB13</f>
        <v>1</v>
      </c>
      <c r="AO2" s="4">
        <f>TOTAL!BC13</f>
        <v>0</v>
      </c>
      <c r="AP2" s="4">
        <f>TOTAL!BD13</f>
        <v>3</v>
      </c>
      <c r="AQ2" s="4">
        <f>TOTAL!BE13</f>
        <v>0</v>
      </c>
      <c r="AR2" s="4">
        <f>TOTAL!BF13</f>
        <v>0</v>
      </c>
      <c r="AS2" s="4">
        <f>TOTAL!BG13</f>
        <v>0</v>
      </c>
      <c r="AT2" s="4">
        <f>TOTAL!BH13</f>
        <v>0</v>
      </c>
      <c r="AU2" s="4">
        <f>TOTAL!BI13</f>
        <v>0</v>
      </c>
      <c r="AV2" s="4">
        <f>TOTAL!BJ13</f>
        <v>1</v>
      </c>
      <c r="AW2" s="4">
        <f>TOTAL!BK13</f>
        <v>0</v>
      </c>
      <c r="AX2" s="4">
        <f>TOTAL!BL13</f>
        <v>0</v>
      </c>
      <c r="AY2" s="4">
        <f>TOTAL!BM13</f>
        <v>0</v>
      </c>
      <c r="AZ2" s="4">
        <f>TOTAL!BN13</f>
        <v>0</v>
      </c>
      <c r="BA2" s="4">
        <f>TOTAL!BO13</f>
        <v>0</v>
      </c>
      <c r="BB2" s="4">
        <f>TOTAL!BP13</f>
        <v>0</v>
      </c>
      <c r="BC2" s="4">
        <f>TOTAL!BQ13</f>
        <v>0</v>
      </c>
      <c r="BD2" s="4">
        <f>TOTAL!BR13</f>
        <v>0</v>
      </c>
      <c r="BE2" s="4">
        <f>TOTAL!BS13</f>
        <v>0</v>
      </c>
      <c r="BF2" s="4">
        <f>TOTAL!BT13</f>
        <v>0</v>
      </c>
      <c r="BG2" s="4">
        <f>TOTAL!BU13</f>
        <v>0</v>
      </c>
      <c r="BH2" s="4">
        <f>TOTAL!BV13</f>
        <v>0</v>
      </c>
      <c r="BI2" s="4">
        <f>TOTAL!BW13</f>
        <v>0</v>
      </c>
      <c r="BJ2" s="4">
        <f>TOTAL!BX13</f>
        <v>0</v>
      </c>
      <c r="BK2" s="4">
        <f>TOTAL!BY13</f>
        <v>0</v>
      </c>
      <c r="BL2" s="4">
        <f>TOTAL!BZ13</f>
        <v>0</v>
      </c>
      <c r="BM2" s="4">
        <f>TOTAL!CA13</f>
        <v>1</v>
      </c>
      <c r="BN2" s="4">
        <f>TOTAL!CB13</f>
        <v>0</v>
      </c>
      <c r="BO2" s="4">
        <f>TOTAL!CC13</f>
        <v>0</v>
      </c>
      <c r="BP2" s="4">
        <f>TOTAL!CD13</f>
        <v>0</v>
      </c>
      <c r="BQ2" s="4">
        <f>TOTAL!CE13</f>
        <v>0</v>
      </c>
      <c r="BR2" s="4">
        <f>TOTAL!CF13</f>
        <v>1</v>
      </c>
      <c r="BS2" s="4">
        <f>TOTAL!CG13</f>
        <v>0</v>
      </c>
      <c r="BT2" s="4">
        <f>TOTAL!CH13</f>
        <v>0</v>
      </c>
      <c r="BU2" s="4">
        <f>TOTAL!CI13</f>
        <v>0</v>
      </c>
      <c r="BV2" s="4">
        <f>TOTAL!CJ13</f>
        <v>0</v>
      </c>
      <c r="BW2" s="4">
        <f>TOTAL!CK13</f>
        <v>0</v>
      </c>
      <c r="BX2" s="4">
        <f>TOTAL!CL13</f>
        <v>0</v>
      </c>
      <c r="BY2" s="4">
        <f>TOTAL!CM13</f>
        <v>0</v>
      </c>
      <c r="BZ2" s="4">
        <f>TOTAL!CN13</f>
        <v>0</v>
      </c>
      <c r="CA2" s="4">
        <f>TOTAL!CO13</f>
        <v>1</v>
      </c>
      <c r="CB2" s="4">
        <f>TOTAL!CP13</f>
        <v>1</v>
      </c>
      <c r="CC2" s="19">
        <f>SUM(B2:CB2)</f>
        <v>50</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0</v>
      </c>
      <c r="I3" s="5">
        <f t="shared" si="0"/>
        <v>0</v>
      </c>
      <c r="J3" s="5">
        <f t="shared" si="0"/>
        <v>0.12182741116751268</v>
      </c>
      <c r="K3" s="5">
        <f t="shared" si="0"/>
        <v>0</v>
      </c>
      <c r="L3" s="5">
        <f t="shared" si="0"/>
        <v>0</v>
      </c>
      <c r="M3" s="5">
        <f t="shared" si="0"/>
        <v>0</v>
      </c>
      <c r="N3" s="5">
        <f t="shared" si="0"/>
        <v>0</v>
      </c>
      <c r="O3" s="5">
        <f t="shared" si="0"/>
        <v>6.091370558375634E-2</v>
      </c>
      <c r="P3" s="5">
        <f t="shared" si="0"/>
        <v>0</v>
      </c>
      <c r="Q3" s="5">
        <f t="shared" si="0"/>
        <v>1.0355329949238579</v>
      </c>
      <c r="R3" s="5">
        <f t="shared" si="0"/>
        <v>6.091370558375634E-2</v>
      </c>
      <c r="S3" s="5">
        <f t="shared" si="0"/>
        <v>0.79187817258883242</v>
      </c>
      <c r="T3" s="5">
        <f t="shared" si="0"/>
        <v>0</v>
      </c>
      <c r="U3" s="5">
        <f t="shared" si="0"/>
        <v>0</v>
      </c>
      <c r="V3" s="5">
        <f t="shared" si="0"/>
        <v>6.091370558375634E-2</v>
      </c>
      <c r="W3" s="5">
        <f t="shared" si="0"/>
        <v>0</v>
      </c>
      <c r="X3" s="5">
        <f t="shared" si="0"/>
        <v>0</v>
      </c>
      <c r="Y3" s="5">
        <f t="shared" si="0"/>
        <v>0.18274111675126903</v>
      </c>
      <c r="Z3" s="5">
        <f t="shared" si="0"/>
        <v>0</v>
      </c>
      <c r="AA3" s="5">
        <f t="shared" si="0"/>
        <v>6.091370558375634E-2</v>
      </c>
      <c r="AB3" s="5">
        <f t="shared" si="0"/>
        <v>0</v>
      </c>
      <c r="AC3" s="5">
        <f t="shared" si="0"/>
        <v>0</v>
      </c>
      <c r="AD3" s="5">
        <f t="shared" si="0"/>
        <v>0</v>
      </c>
      <c r="AE3" s="5">
        <f t="shared" si="0"/>
        <v>0</v>
      </c>
      <c r="AF3" s="5">
        <f t="shared" si="0"/>
        <v>0</v>
      </c>
      <c r="AG3" s="5">
        <f t="shared" si="0"/>
        <v>0</v>
      </c>
      <c r="AH3" s="5">
        <f t="shared" ref="AH3:BM3" si="1">AH2/$I$8</f>
        <v>0</v>
      </c>
      <c r="AI3" s="5">
        <f t="shared" si="1"/>
        <v>6.091370558375634E-2</v>
      </c>
      <c r="AJ3" s="5">
        <f t="shared" si="1"/>
        <v>0</v>
      </c>
      <c r="AK3" s="5">
        <f t="shared" si="1"/>
        <v>6.091370558375634E-2</v>
      </c>
      <c r="AL3" s="5">
        <f t="shared" si="1"/>
        <v>0</v>
      </c>
      <c r="AM3" s="5">
        <f t="shared" si="1"/>
        <v>0</v>
      </c>
      <c r="AN3" s="5">
        <f t="shared" si="1"/>
        <v>6.091370558375634E-2</v>
      </c>
      <c r="AO3" s="5">
        <f t="shared" si="1"/>
        <v>0</v>
      </c>
      <c r="AP3" s="5">
        <f t="shared" si="1"/>
        <v>0.18274111675126903</v>
      </c>
      <c r="AQ3" s="5">
        <f t="shared" si="1"/>
        <v>0</v>
      </c>
      <c r="AR3" s="5">
        <f t="shared" si="1"/>
        <v>0</v>
      </c>
      <c r="AS3" s="5">
        <f t="shared" si="1"/>
        <v>0</v>
      </c>
      <c r="AT3" s="5">
        <f t="shared" si="1"/>
        <v>0</v>
      </c>
      <c r="AU3" s="5">
        <f t="shared" si="1"/>
        <v>0</v>
      </c>
      <c r="AV3" s="5">
        <f t="shared" si="1"/>
        <v>6.091370558375634E-2</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6.091370558375634E-2</v>
      </c>
      <c r="BN3" s="5">
        <f t="shared" ref="BN3:CB3" si="2">BN2/$I$8</f>
        <v>0</v>
      </c>
      <c r="BO3" s="5">
        <f t="shared" si="2"/>
        <v>0</v>
      </c>
      <c r="BP3" s="5">
        <f t="shared" si="2"/>
        <v>0</v>
      </c>
      <c r="BQ3" s="5">
        <f t="shared" si="2"/>
        <v>0</v>
      </c>
      <c r="BR3" s="5">
        <f t="shared" si="2"/>
        <v>6.091370558375634E-2</v>
      </c>
      <c r="BS3" s="5">
        <f t="shared" si="2"/>
        <v>0</v>
      </c>
      <c r="BT3" s="5">
        <f t="shared" si="2"/>
        <v>0</v>
      </c>
      <c r="BU3" s="5">
        <f t="shared" si="2"/>
        <v>0</v>
      </c>
      <c r="BV3" s="5">
        <f t="shared" si="2"/>
        <v>0</v>
      </c>
      <c r="BW3" s="5">
        <f t="shared" si="2"/>
        <v>0</v>
      </c>
      <c r="BX3" s="5">
        <f t="shared" si="2"/>
        <v>0</v>
      </c>
      <c r="BY3" s="5">
        <f t="shared" si="2"/>
        <v>0</v>
      </c>
      <c r="BZ3" s="5">
        <f t="shared" si="2"/>
        <v>0</v>
      </c>
      <c r="CA3" s="5">
        <f t="shared" si="2"/>
        <v>6.091370558375634E-2</v>
      </c>
      <c r="CB3" s="5">
        <f t="shared" si="2"/>
        <v>6.091370558375634E-2</v>
      </c>
      <c r="CC3" s="46">
        <f>SUM(B3:CB3)</f>
        <v>3.0456852791878193</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0</v>
      </c>
      <c r="I4" s="5">
        <f t="shared" si="3"/>
        <v>0</v>
      </c>
      <c r="J4" s="5">
        <f t="shared" si="3"/>
        <v>2.1004726063364254E-3</v>
      </c>
      <c r="K4" s="5">
        <f t="shared" si="3"/>
        <v>0</v>
      </c>
      <c r="L4" s="5">
        <f t="shared" si="3"/>
        <v>0</v>
      </c>
      <c r="M4" s="5">
        <f t="shared" si="3"/>
        <v>0</v>
      </c>
      <c r="N4" s="5">
        <f t="shared" si="3"/>
        <v>0</v>
      </c>
      <c r="O4" s="5">
        <f t="shared" si="3"/>
        <v>1.0502363031682127E-3</v>
      </c>
      <c r="P4" s="5">
        <f t="shared" si="3"/>
        <v>0</v>
      </c>
      <c r="Q4" s="5">
        <f t="shared" si="3"/>
        <v>1.7854017153859616E-2</v>
      </c>
      <c r="R4" s="5">
        <f t="shared" si="3"/>
        <v>1.0502363031682127E-3</v>
      </c>
      <c r="S4" s="5">
        <f t="shared" si="3"/>
        <v>1.3653071941186767E-2</v>
      </c>
      <c r="T4" s="5">
        <f t="shared" si="3"/>
        <v>0</v>
      </c>
      <c r="U4" s="5">
        <f t="shared" si="3"/>
        <v>0</v>
      </c>
      <c r="V4" s="5">
        <f t="shared" si="3"/>
        <v>1.0502363031682127E-3</v>
      </c>
      <c r="W4" s="5">
        <f t="shared" si="3"/>
        <v>0</v>
      </c>
      <c r="X4" s="5">
        <f t="shared" si="3"/>
        <v>0</v>
      </c>
      <c r="Y4" s="5">
        <f t="shared" si="3"/>
        <v>3.1507089095046382E-3</v>
      </c>
      <c r="Z4" s="5">
        <f t="shared" si="3"/>
        <v>0</v>
      </c>
      <c r="AA4" s="5">
        <f t="shared" si="3"/>
        <v>1.0502363031682127E-3</v>
      </c>
      <c r="AB4" s="5">
        <f t="shared" si="3"/>
        <v>0</v>
      </c>
      <c r="AC4" s="5">
        <f t="shared" si="3"/>
        <v>0</v>
      </c>
      <c r="AD4" s="5">
        <f t="shared" si="3"/>
        <v>0</v>
      </c>
      <c r="AE4" s="5">
        <f t="shared" si="3"/>
        <v>0</v>
      </c>
      <c r="AF4" s="5">
        <f t="shared" si="3"/>
        <v>0</v>
      </c>
      <c r="AG4" s="5">
        <f t="shared" si="3"/>
        <v>0</v>
      </c>
      <c r="AH4" s="5">
        <f t="shared" ref="AH4:BM4" si="4">AH2/($F$8*$I$8)</f>
        <v>0</v>
      </c>
      <c r="AI4" s="5">
        <f t="shared" si="4"/>
        <v>1.0502363031682127E-3</v>
      </c>
      <c r="AJ4" s="5">
        <f t="shared" si="4"/>
        <v>0</v>
      </c>
      <c r="AK4" s="5">
        <f t="shared" si="4"/>
        <v>1.0502363031682127E-3</v>
      </c>
      <c r="AL4" s="5">
        <f t="shared" si="4"/>
        <v>0</v>
      </c>
      <c r="AM4" s="5">
        <f t="shared" si="4"/>
        <v>0</v>
      </c>
      <c r="AN4" s="5">
        <f t="shared" si="4"/>
        <v>1.0502363031682127E-3</v>
      </c>
      <c r="AO4" s="5">
        <f t="shared" si="4"/>
        <v>0</v>
      </c>
      <c r="AP4" s="5">
        <f t="shared" si="4"/>
        <v>3.1507089095046382E-3</v>
      </c>
      <c r="AQ4" s="5">
        <f t="shared" si="4"/>
        <v>0</v>
      </c>
      <c r="AR4" s="5">
        <f t="shared" si="4"/>
        <v>0</v>
      </c>
      <c r="AS4" s="5">
        <f t="shared" si="4"/>
        <v>0</v>
      </c>
      <c r="AT4" s="5">
        <f t="shared" si="4"/>
        <v>0</v>
      </c>
      <c r="AU4" s="5">
        <f t="shared" si="4"/>
        <v>0</v>
      </c>
      <c r="AV4" s="5">
        <f t="shared" si="4"/>
        <v>1.0502363031682127E-3</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1.0502363031682127E-3</v>
      </c>
      <c r="BN4" s="5">
        <f t="shared" ref="BN4:CB4" si="5">BN2/($F$8*$I$8)</f>
        <v>0</v>
      </c>
      <c r="BO4" s="5">
        <f t="shared" si="5"/>
        <v>0</v>
      </c>
      <c r="BP4" s="5">
        <f t="shared" si="5"/>
        <v>0</v>
      </c>
      <c r="BQ4" s="5">
        <f t="shared" si="5"/>
        <v>0</v>
      </c>
      <c r="BR4" s="5">
        <f t="shared" si="5"/>
        <v>1.0502363031682127E-3</v>
      </c>
      <c r="BS4" s="5">
        <f t="shared" si="5"/>
        <v>0</v>
      </c>
      <c r="BT4" s="5">
        <f t="shared" si="5"/>
        <v>0</v>
      </c>
      <c r="BU4" s="5">
        <f t="shared" si="5"/>
        <v>0</v>
      </c>
      <c r="BV4" s="5">
        <f t="shared" si="5"/>
        <v>0</v>
      </c>
      <c r="BW4" s="5">
        <f t="shared" si="5"/>
        <v>0</v>
      </c>
      <c r="BX4" s="5">
        <f t="shared" si="5"/>
        <v>0</v>
      </c>
      <c r="BY4" s="5">
        <f t="shared" si="5"/>
        <v>0</v>
      </c>
      <c r="BZ4" s="5">
        <f t="shared" si="5"/>
        <v>0</v>
      </c>
      <c r="CA4" s="5">
        <f t="shared" si="5"/>
        <v>1.0502363031682127E-3</v>
      </c>
      <c r="CB4" s="5">
        <f t="shared" si="5"/>
        <v>1.0502363031682127E-3</v>
      </c>
      <c r="CC4" s="46">
        <f>SUM(B4:CB4)</f>
        <v>5.251181515841067E-2</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0</v>
      </c>
      <c r="I5" s="5">
        <f t="shared" si="6"/>
        <v>0</v>
      </c>
      <c r="J5" s="5">
        <f t="shared" si="6"/>
        <v>2.4711442427487358E-3</v>
      </c>
      <c r="K5" s="5">
        <f t="shared" si="6"/>
        <v>0</v>
      </c>
      <c r="L5" s="5">
        <f t="shared" si="6"/>
        <v>0</v>
      </c>
      <c r="M5" s="5">
        <f t="shared" si="6"/>
        <v>0</v>
      </c>
      <c r="N5" s="5">
        <f t="shared" si="6"/>
        <v>0</v>
      </c>
      <c r="O5" s="5">
        <f t="shared" si="6"/>
        <v>1.2355721213743679E-3</v>
      </c>
      <c r="P5" s="5">
        <f t="shared" si="6"/>
        <v>0</v>
      </c>
      <c r="Q5" s="5">
        <f t="shared" si="6"/>
        <v>2.1004726063364256E-2</v>
      </c>
      <c r="R5" s="5">
        <f t="shared" si="6"/>
        <v>1.2355721213743679E-3</v>
      </c>
      <c r="S5" s="5">
        <f t="shared" si="6"/>
        <v>1.6062437577866785E-2</v>
      </c>
      <c r="T5" s="5">
        <f t="shared" si="6"/>
        <v>0</v>
      </c>
      <c r="U5" s="5">
        <f t="shared" si="6"/>
        <v>0</v>
      </c>
      <c r="V5" s="5">
        <f t="shared" si="6"/>
        <v>1.2355721213743679E-3</v>
      </c>
      <c r="W5" s="5">
        <f t="shared" si="6"/>
        <v>0</v>
      </c>
      <c r="X5" s="5">
        <f t="shared" si="6"/>
        <v>0</v>
      </c>
      <c r="Y5" s="5">
        <f t="shared" si="6"/>
        <v>3.7067163641231042E-3</v>
      </c>
      <c r="Z5" s="5">
        <f t="shared" si="6"/>
        <v>0</v>
      </c>
      <c r="AA5" s="5">
        <f t="shared" si="6"/>
        <v>1.2355721213743679E-3</v>
      </c>
      <c r="AB5" s="5">
        <f t="shared" si="6"/>
        <v>0</v>
      </c>
      <c r="AC5" s="5">
        <f t="shared" si="6"/>
        <v>0</v>
      </c>
      <c r="AD5" s="5">
        <f t="shared" si="6"/>
        <v>0</v>
      </c>
      <c r="AE5" s="5">
        <f t="shared" si="6"/>
        <v>0</v>
      </c>
      <c r="AF5" s="5">
        <f t="shared" si="6"/>
        <v>0</v>
      </c>
      <c r="AG5" s="5">
        <f t="shared" si="6"/>
        <v>0</v>
      </c>
      <c r="AH5" s="5">
        <f t="shared" ref="AH5:BM5" si="7">AH2/($E$8*$I$8)</f>
        <v>0</v>
      </c>
      <c r="AI5" s="5">
        <f t="shared" si="7"/>
        <v>1.2355721213743679E-3</v>
      </c>
      <c r="AJ5" s="5">
        <f t="shared" si="7"/>
        <v>0</v>
      </c>
      <c r="AK5" s="5">
        <f t="shared" si="7"/>
        <v>1.2355721213743679E-3</v>
      </c>
      <c r="AL5" s="5">
        <f t="shared" si="7"/>
        <v>0</v>
      </c>
      <c r="AM5" s="5">
        <f t="shared" si="7"/>
        <v>0</v>
      </c>
      <c r="AN5" s="5">
        <f t="shared" si="7"/>
        <v>1.2355721213743679E-3</v>
      </c>
      <c r="AO5" s="5">
        <f t="shared" si="7"/>
        <v>0</v>
      </c>
      <c r="AP5" s="5">
        <f t="shared" si="7"/>
        <v>3.7067163641231042E-3</v>
      </c>
      <c r="AQ5" s="5">
        <f t="shared" si="7"/>
        <v>0</v>
      </c>
      <c r="AR5" s="5">
        <f t="shared" si="7"/>
        <v>0</v>
      </c>
      <c r="AS5" s="5">
        <f t="shared" si="7"/>
        <v>0</v>
      </c>
      <c r="AT5" s="5">
        <f t="shared" si="7"/>
        <v>0</v>
      </c>
      <c r="AU5" s="5">
        <f t="shared" si="7"/>
        <v>0</v>
      </c>
      <c r="AV5" s="5">
        <f t="shared" si="7"/>
        <v>1.2355721213743679E-3</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1.2355721213743679E-3</v>
      </c>
      <c r="BN5" s="5">
        <f t="shared" ref="BN5:CB5" si="8">BN2/($E$8*$I$8)</f>
        <v>0</v>
      </c>
      <c r="BO5" s="5">
        <f t="shared" si="8"/>
        <v>0</v>
      </c>
      <c r="BP5" s="5">
        <f t="shared" si="8"/>
        <v>0</v>
      </c>
      <c r="BQ5" s="5">
        <f t="shared" si="8"/>
        <v>0</v>
      </c>
      <c r="BR5" s="5">
        <f t="shared" si="8"/>
        <v>1.2355721213743679E-3</v>
      </c>
      <c r="BS5" s="5">
        <f t="shared" si="8"/>
        <v>0</v>
      </c>
      <c r="BT5" s="5">
        <f t="shared" si="8"/>
        <v>0</v>
      </c>
      <c r="BU5" s="5">
        <f t="shared" si="8"/>
        <v>0</v>
      </c>
      <c r="BV5" s="5">
        <f t="shared" si="8"/>
        <v>0</v>
      </c>
      <c r="BW5" s="5">
        <f t="shared" si="8"/>
        <v>0</v>
      </c>
      <c r="BX5" s="5">
        <f t="shared" si="8"/>
        <v>0</v>
      </c>
      <c r="BY5" s="5">
        <f t="shared" si="8"/>
        <v>0</v>
      </c>
      <c r="BZ5" s="5">
        <f t="shared" si="8"/>
        <v>0</v>
      </c>
      <c r="CA5" s="5">
        <f t="shared" si="8"/>
        <v>1.2355721213743679E-3</v>
      </c>
      <c r="CB5" s="5">
        <f t="shared" si="8"/>
        <v>1.2355721213743679E-3</v>
      </c>
      <c r="CC5" s="46">
        <f>SUM(B5:CB5)</f>
        <v>6.1778606068718378E-2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TOTAL!A13</f>
        <v>27</v>
      </c>
      <c r="B8" s="33" t="str">
        <f>TOTAL!B13</f>
        <v>CURISCAO</v>
      </c>
      <c r="C8" s="33" t="str">
        <f>TOTAL!C13</f>
        <v>EDP RENOVABLES ESPAÑA, S.L.U.</v>
      </c>
      <c r="D8" s="33" t="str">
        <f>TOTAL!D13</f>
        <v>SALAS Y VALDÉS</v>
      </c>
      <c r="E8" s="33">
        <f>TOTAL!E13</f>
        <v>49.3</v>
      </c>
      <c r="F8" s="33">
        <f>TOTAL!F13</f>
        <v>58</v>
      </c>
      <c r="G8" s="34">
        <f>TOTAL!G13</f>
        <v>39281</v>
      </c>
      <c r="H8" s="34">
        <f>TOTAL!H13</f>
        <v>45291</v>
      </c>
      <c r="I8" s="35">
        <f>TOTAL!I13</f>
        <v>16.416666666666668</v>
      </c>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139</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TOTAL!P14</f>
        <v>1</v>
      </c>
      <c r="C2" s="4">
        <f>TOTAL!Q14</f>
        <v>0</v>
      </c>
      <c r="D2" s="4">
        <f>TOTAL!R14</f>
        <v>0</v>
      </c>
      <c r="E2" s="4">
        <f>TOTAL!S14</f>
        <v>0</v>
      </c>
      <c r="F2" s="4">
        <f>TOTAL!T14</f>
        <v>1</v>
      </c>
      <c r="G2" s="4">
        <f>TOTAL!U14</f>
        <v>0</v>
      </c>
      <c r="H2" s="4">
        <f>TOTAL!V14</f>
        <v>0</v>
      </c>
      <c r="I2" s="4">
        <f>TOTAL!W14</f>
        <v>0</v>
      </c>
      <c r="J2" s="4">
        <f>TOTAL!X14</f>
        <v>0</v>
      </c>
      <c r="K2" s="4">
        <f>TOTAL!Y14</f>
        <v>0</v>
      </c>
      <c r="L2" s="4">
        <f>TOTAL!Z14</f>
        <v>0</v>
      </c>
      <c r="M2" s="4">
        <f>TOTAL!AA14</f>
        <v>0</v>
      </c>
      <c r="N2" s="4">
        <f>TOTAL!AB14</f>
        <v>0</v>
      </c>
      <c r="O2" s="4">
        <f>TOTAL!AC14</f>
        <v>0</v>
      </c>
      <c r="P2" s="4">
        <f>TOTAL!AD14</f>
        <v>0</v>
      </c>
      <c r="Q2" s="4">
        <f>TOTAL!AE14</f>
        <v>14</v>
      </c>
      <c r="R2" s="4">
        <f>TOTAL!AF14</f>
        <v>0</v>
      </c>
      <c r="S2" s="4">
        <f>TOTAL!AG14</f>
        <v>7</v>
      </c>
      <c r="T2" s="4">
        <f>TOTAL!AH14</f>
        <v>0</v>
      </c>
      <c r="U2" s="4">
        <f>TOTAL!AI14</f>
        <v>0</v>
      </c>
      <c r="V2" s="4">
        <f>TOTAL!AJ14</f>
        <v>4</v>
      </c>
      <c r="W2" s="4">
        <f>TOTAL!AK14</f>
        <v>0</v>
      </c>
      <c r="X2" s="4">
        <f>TOTAL!AL14</f>
        <v>0</v>
      </c>
      <c r="Y2" s="4">
        <f>TOTAL!AM14</f>
        <v>0</v>
      </c>
      <c r="Z2" s="4">
        <f>TOTAL!AN14</f>
        <v>0</v>
      </c>
      <c r="AA2" s="4">
        <f>TOTAL!AO14</f>
        <v>0</v>
      </c>
      <c r="AB2" s="4">
        <f>TOTAL!AP14</f>
        <v>0</v>
      </c>
      <c r="AC2" s="4">
        <f>TOTAL!AQ14</f>
        <v>1</v>
      </c>
      <c r="AD2" s="4">
        <f>TOTAL!AR14</f>
        <v>0</v>
      </c>
      <c r="AE2" s="4">
        <f>TOTAL!AS14</f>
        <v>0</v>
      </c>
      <c r="AF2" s="4">
        <f>TOTAL!AT14</f>
        <v>0</v>
      </c>
      <c r="AG2" s="4">
        <f>TOTAL!AU14</f>
        <v>0</v>
      </c>
      <c r="AH2" s="4">
        <f>TOTAL!AV14</f>
        <v>0</v>
      </c>
      <c r="AI2" s="4">
        <f>TOTAL!AW14</f>
        <v>0</v>
      </c>
      <c r="AJ2" s="4">
        <f>TOTAL!AX14</f>
        <v>0</v>
      </c>
      <c r="AK2" s="4">
        <f>TOTAL!AY14</f>
        <v>0</v>
      </c>
      <c r="AL2" s="4">
        <f>TOTAL!AZ14</f>
        <v>0</v>
      </c>
      <c r="AM2" s="4">
        <f>TOTAL!BA14</f>
        <v>0</v>
      </c>
      <c r="AN2" s="4">
        <f>TOTAL!BB14</f>
        <v>0</v>
      </c>
      <c r="AO2" s="4">
        <f>TOTAL!BC14</f>
        <v>0</v>
      </c>
      <c r="AP2" s="4">
        <f>TOTAL!BD14</f>
        <v>0</v>
      </c>
      <c r="AQ2" s="4">
        <f>TOTAL!BE14</f>
        <v>0</v>
      </c>
      <c r="AR2" s="4">
        <f>TOTAL!BF14</f>
        <v>0</v>
      </c>
      <c r="AS2" s="4">
        <f>TOTAL!BG14</f>
        <v>0</v>
      </c>
      <c r="AT2" s="4">
        <f>TOTAL!BH14</f>
        <v>0</v>
      </c>
      <c r="AU2" s="4">
        <f>TOTAL!BI14</f>
        <v>0</v>
      </c>
      <c r="AV2" s="4">
        <f>TOTAL!BJ14</f>
        <v>6</v>
      </c>
      <c r="AW2" s="4">
        <f>TOTAL!BK14</f>
        <v>0</v>
      </c>
      <c r="AX2" s="4">
        <f>TOTAL!BL14</f>
        <v>0</v>
      </c>
      <c r="AY2" s="4">
        <f>TOTAL!BM14</f>
        <v>0</v>
      </c>
      <c r="AZ2" s="4">
        <f>TOTAL!BN14</f>
        <v>0</v>
      </c>
      <c r="BA2" s="4">
        <f>TOTAL!BO14</f>
        <v>0</v>
      </c>
      <c r="BB2" s="4">
        <f>TOTAL!BP14</f>
        <v>0</v>
      </c>
      <c r="BC2" s="4">
        <f>TOTAL!BQ14</f>
        <v>0</v>
      </c>
      <c r="BD2" s="4">
        <f>TOTAL!BR14</f>
        <v>0</v>
      </c>
      <c r="BE2" s="4">
        <f>TOTAL!BS14</f>
        <v>0</v>
      </c>
      <c r="BF2" s="4">
        <f>TOTAL!BT14</f>
        <v>0</v>
      </c>
      <c r="BG2" s="4">
        <f>TOTAL!BU14</f>
        <v>0</v>
      </c>
      <c r="BH2" s="4">
        <f>TOTAL!BV14</f>
        <v>0</v>
      </c>
      <c r="BI2" s="4">
        <f>TOTAL!BW14</f>
        <v>0</v>
      </c>
      <c r="BJ2" s="4">
        <f>TOTAL!BX14</f>
        <v>0</v>
      </c>
      <c r="BK2" s="4">
        <f>TOTAL!BY14</f>
        <v>0</v>
      </c>
      <c r="BL2" s="4">
        <f>TOTAL!BZ14</f>
        <v>0</v>
      </c>
      <c r="BM2" s="4">
        <f>TOTAL!CA14</f>
        <v>0</v>
      </c>
      <c r="BN2" s="4">
        <f>TOTAL!CB14</f>
        <v>0</v>
      </c>
      <c r="BO2" s="4">
        <f>TOTAL!CC14</f>
        <v>0</v>
      </c>
      <c r="BP2" s="4">
        <f>TOTAL!CD14</f>
        <v>0</v>
      </c>
      <c r="BQ2" s="4">
        <f>TOTAL!CE14</f>
        <v>0</v>
      </c>
      <c r="BR2" s="4">
        <f>TOTAL!CF14</f>
        <v>1</v>
      </c>
      <c r="BS2" s="4">
        <f>TOTAL!CG14</f>
        <v>0</v>
      </c>
      <c r="BT2" s="4">
        <f>TOTAL!CH14</f>
        <v>0</v>
      </c>
      <c r="BU2" s="4">
        <f>TOTAL!CI14</f>
        <v>0</v>
      </c>
      <c r="BV2" s="4">
        <f>TOTAL!CJ14</f>
        <v>0</v>
      </c>
      <c r="BW2" s="4">
        <f>TOTAL!CK14</f>
        <v>0</v>
      </c>
      <c r="BX2" s="4">
        <f>TOTAL!CL14</f>
        <v>0</v>
      </c>
      <c r="BY2" s="4">
        <f>TOTAL!CM14</f>
        <v>0</v>
      </c>
      <c r="BZ2" s="4">
        <f>TOTAL!CN14</f>
        <v>0</v>
      </c>
      <c r="CA2" s="4">
        <f>TOTAL!CO14</f>
        <v>1</v>
      </c>
      <c r="CB2" s="4">
        <f>TOTAL!CP14</f>
        <v>0</v>
      </c>
      <c r="CC2" s="19">
        <f>SUM(B2:CB2)</f>
        <v>36</v>
      </c>
    </row>
    <row r="3" spans="1:81" s="6" customFormat="1" x14ac:dyDescent="0.25">
      <c r="A3" s="45" t="s">
        <v>129</v>
      </c>
      <c r="B3" s="5">
        <f t="shared" ref="B3:AG3" si="0">B2/$I$8</f>
        <v>6.091370558375634E-2</v>
      </c>
      <c r="C3" s="5">
        <f t="shared" si="0"/>
        <v>0</v>
      </c>
      <c r="D3" s="5">
        <f t="shared" si="0"/>
        <v>0</v>
      </c>
      <c r="E3" s="5">
        <f t="shared" si="0"/>
        <v>0</v>
      </c>
      <c r="F3" s="5">
        <f t="shared" si="0"/>
        <v>6.091370558375634E-2</v>
      </c>
      <c r="G3" s="5">
        <f t="shared" si="0"/>
        <v>0</v>
      </c>
      <c r="H3" s="5">
        <f t="shared" si="0"/>
        <v>0</v>
      </c>
      <c r="I3" s="5">
        <f t="shared" si="0"/>
        <v>0</v>
      </c>
      <c r="J3" s="5">
        <f t="shared" si="0"/>
        <v>0</v>
      </c>
      <c r="K3" s="5">
        <f t="shared" si="0"/>
        <v>0</v>
      </c>
      <c r="L3" s="5">
        <f t="shared" si="0"/>
        <v>0</v>
      </c>
      <c r="M3" s="5">
        <f t="shared" si="0"/>
        <v>0</v>
      </c>
      <c r="N3" s="5">
        <f t="shared" si="0"/>
        <v>0</v>
      </c>
      <c r="O3" s="5">
        <f t="shared" si="0"/>
        <v>0</v>
      </c>
      <c r="P3" s="5">
        <f t="shared" si="0"/>
        <v>0</v>
      </c>
      <c r="Q3" s="5">
        <f t="shared" si="0"/>
        <v>0.85279187817258872</v>
      </c>
      <c r="R3" s="5">
        <f t="shared" si="0"/>
        <v>0</v>
      </c>
      <c r="S3" s="5">
        <f t="shared" si="0"/>
        <v>0.42639593908629436</v>
      </c>
      <c r="T3" s="5">
        <f t="shared" si="0"/>
        <v>0</v>
      </c>
      <c r="U3" s="5">
        <f t="shared" si="0"/>
        <v>0</v>
      </c>
      <c r="V3" s="5">
        <f t="shared" si="0"/>
        <v>0.24365482233502536</v>
      </c>
      <c r="W3" s="5">
        <f t="shared" si="0"/>
        <v>0</v>
      </c>
      <c r="X3" s="5">
        <f t="shared" si="0"/>
        <v>0</v>
      </c>
      <c r="Y3" s="5">
        <f t="shared" si="0"/>
        <v>0</v>
      </c>
      <c r="Z3" s="5">
        <f t="shared" si="0"/>
        <v>0</v>
      </c>
      <c r="AA3" s="5">
        <f t="shared" si="0"/>
        <v>0</v>
      </c>
      <c r="AB3" s="5">
        <f t="shared" si="0"/>
        <v>0</v>
      </c>
      <c r="AC3" s="5">
        <f t="shared" si="0"/>
        <v>6.091370558375634E-2</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0</v>
      </c>
      <c r="AT3" s="5">
        <f t="shared" si="1"/>
        <v>0</v>
      </c>
      <c r="AU3" s="5">
        <f t="shared" si="1"/>
        <v>0</v>
      </c>
      <c r="AV3" s="5">
        <f t="shared" si="1"/>
        <v>0.36548223350253806</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6.091370558375634E-2</v>
      </c>
      <c r="BS3" s="5">
        <f t="shared" si="2"/>
        <v>0</v>
      </c>
      <c r="BT3" s="5">
        <f t="shared" si="2"/>
        <v>0</v>
      </c>
      <c r="BU3" s="5">
        <f t="shared" si="2"/>
        <v>0</v>
      </c>
      <c r="BV3" s="5">
        <f t="shared" si="2"/>
        <v>0</v>
      </c>
      <c r="BW3" s="5">
        <f t="shared" si="2"/>
        <v>0</v>
      </c>
      <c r="BX3" s="5">
        <f t="shared" si="2"/>
        <v>0</v>
      </c>
      <c r="BY3" s="5">
        <f t="shared" si="2"/>
        <v>0</v>
      </c>
      <c r="BZ3" s="5">
        <f t="shared" si="2"/>
        <v>0</v>
      </c>
      <c r="CA3" s="5">
        <f t="shared" si="2"/>
        <v>6.091370558375634E-2</v>
      </c>
      <c r="CB3" s="5">
        <f t="shared" si="2"/>
        <v>0</v>
      </c>
      <c r="CC3" s="46">
        <f>SUM(B3:CB3)</f>
        <v>2.1928934010152288</v>
      </c>
    </row>
    <row r="4" spans="1:81" s="6" customFormat="1" ht="30" x14ac:dyDescent="0.25">
      <c r="A4" s="45" t="s">
        <v>127</v>
      </c>
      <c r="B4" s="5">
        <f t="shared" ref="B4:AG4" si="3">B2/($F$8*$I$8)</f>
        <v>1.2960362890160923E-3</v>
      </c>
      <c r="C4" s="5">
        <f t="shared" si="3"/>
        <v>0</v>
      </c>
      <c r="D4" s="5">
        <f t="shared" si="3"/>
        <v>0</v>
      </c>
      <c r="E4" s="5">
        <f t="shared" si="3"/>
        <v>0</v>
      </c>
      <c r="F4" s="5">
        <f t="shared" si="3"/>
        <v>1.2960362890160923E-3</v>
      </c>
      <c r="G4" s="5">
        <f t="shared" si="3"/>
        <v>0</v>
      </c>
      <c r="H4" s="5">
        <f t="shared" si="3"/>
        <v>0</v>
      </c>
      <c r="I4" s="5">
        <f t="shared" si="3"/>
        <v>0</v>
      </c>
      <c r="J4" s="5">
        <f t="shared" si="3"/>
        <v>0</v>
      </c>
      <c r="K4" s="5">
        <f t="shared" si="3"/>
        <v>0</v>
      </c>
      <c r="L4" s="5">
        <f t="shared" si="3"/>
        <v>0</v>
      </c>
      <c r="M4" s="5">
        <f t="shared" si="3"/>
        <v>0</v>
      </c>
      <c r="N4" s="5">
        <f t="shared" si="3"/>
        <v>0</v>
      </c>
      <c r="O4" s="5">
        <f t="shared" si="3"/>
        <v>0</v>
      </c>
      <c r="P4" s="5">
        <f t="shared" si="3"/>
        <v>0</v>
      </c>
      <c r="Q4" s="5">
        <f t="shared" si="3"/>
        <v>1.8144508046225295E-2</v>
      </c>
      <c r="R4" s="5">
        <f t="shared" si="3"/>
        <v>0</v>
      </c>
      <c r="S4" s="5">
        <f t="shared" si="3"/>
        <v>9.0722540231126473E-3</v>
      </c>
      <c r="T4" s="5">
        <f t="shared" si="3"/>
        <v>0</v>
      </c>
      <c r="U4" s="5">
        <f t="shared" si="3"/>
        <v>0</v>
      </c>
      <c r="V4" s="5">
        <f t="shared" si="3"/>
        <v>5.1841451560643691E-3</v>
      </c>
      <c r="W4" s="5">
        <f t="shared" si="3"/>
        <v>0</v>
      </c>
      <c r="X4" s="5">
        <f t="shared" si="3"/>
        <v>0</v>
      </c>
      <c r="Y4" s="5">
        <f t="shared" si="3"/>
        <v>0</v>
      </c>
      <c r="Z4" s="5">
        <f t="shared" si="3"/>
        <v>0</v>
      </c>
      <c r="AA4" s="5">
        <f t="shared" si="3"/>
        <v>0</v>
      </c>
      <c r="AB4" s="5">
        <f t="shared" si="3"/>
        <v>0</v>
      </c>
      <c r="AC4" s="5">
        <f t="shared" si="3"/>
        <v>1.2960362890160923E-3</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0</v>
      </c>
      <c r="AT4" s="5">
        <f t="shared" si="4"/>
        <v>0</v>
      </c>
      <c r="AU4" s="5">
        <f t="shared" si="4"/>
        <v>0</v>
      </c>
      <c r="AV4" s="5">
        <f t="shared" si="4"/>
        <v>7.7762177340965546E-3</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1.2960362890160923E-3</v>
      </c>
      <c r="BS4" s="5">
        <f t="shared" si="5"/>
        <v>0</v>
      </c>
      <c r="BT4" s="5">
        <f t="shared" si="5"/>
        <v>0</v>
      </c>
      <c r="BU4" s="5">
        <f t="shared" si="5"/>
        <v>0</v>
      </c>
      <c r="BV4" s="5">
        <f t="shared" si="5"/>
        <v>0</v>
      </c>
      <c r="BW4" s="5">
        <f t="shared" si="5"/>
        <v>0</v>
      </c>
      <c r="BX4" s="5">
        <f t="shared" si="5"/>
        <v>0</v>
      </c>
      <c r="BY4" s="5">
        <f t="shared" si="5"/>
        <v>0</v>
      </c>
      <c r="BZ4" s="5">
        <f t="shared" si="5"/>
        <v>0</v>
      </c>
      <c r="CA4" s="5">
        <f t="shared" si="5"/>
        <v>1.2960362890160923E-3</v>
      </c>
      <c r="CB4" s="5">
        <f t="shared" si="5"/>
        <v>0</v>
      </c>
      <c r="CC4" s="46">
        <f>SUM(B4:CB4)</f>
        <v>4.6657306404579324E-2</v>
      </c>
    </row>
    <row r="5" spans="1:81" s="6" customFormat="1" ht="30" x14ac:dyDescent="0.25">
      <c r="A5" s="45" t="s">
        <v>128</v>
      </c>
      <c r="B5" s="5">
        <f t="shared" ref="B5:AG5" si="6">B2/($E$8*$I$8)</f>
        <v>1.5247485753130498E-3</v>
      </c>
      <c r="C5" s="5">
        <f t="shared" si="6"/>
        <v>0</v>
      </c>
      <c r="D5" s="5">
        <f t="shared" si="6"/>
        <v>0</v>
      </c>
      <c r="E5" s="5">
        <f t="shared" si="6"/>
        <v>0</v>
      </c>
      <c r="F5" s="5">
        <f t="shared" si="6"/>
        <v>1.5247485753130498E-3</v>
      </c>
      <c r="G5" s="5">
        <f t="shared" si="6"/>
        <v>0</v>
      </c>
      <c r="H5" s="5">
        <f t="shared" si="6"/>
        <v>0</v>
      </c>
      <c r="I5" s="5">
        <f t="shared" si="6"/>
        <v>0</v>
      </c>
      <c r="J5" s="5">
        <f t="shared" si="6"/>
        <v>0</v>
      </c>
      <c r="K5" s="5">
        <f t="shared" si="6"/>
        <v>0</v>
      </c>
      <c r="L5" s="5">
        <f t="shared" si="6"/>
        <v>0</v>
      </c>
      <c r="M5" s="5">
        <f t="shared" si="6"/>
        <v>0</v>
      </c>
      <c r="N5" s="5">
        <f t="shared" si="6"/>
        <v>0</v>
      </c>
      <c r="O5" s="5">
        <f t="shared" si="6"/>
        <v>0</v>
      </c>
      <c r="P5" s="5">
        <f t="shared" si="6"/>
        <v>0</v>
      </c>
      <c r="Q5" s="5">
        <f t="shared" si="6"/>
        <v>2.1346480054382697E-2</v>
      </c>
      <c r="R5" s="5">
        <f t="shared" si="6"/>
        <v>0</v>
      </c>
      <c r="S5" s="5">
        <f t="shared" si="6"/>
        <v>1.0673240027191349E-2</v>
      </c>
      <c r="T5" s="5">
        <f t="shared" si="6"/>
        <v>0</v>
      </c>
      <c r="U5" s="5">
        <f t="shared" si="6"/>
        <v>0</v>
      </c>
      <c r="V5" s="5">
        <f t="shared" si="6"/>
        <v>6.0989943012521993E-3</v>
      </c>
      <c r="W5" s="5">
        <f t="shared" si="6"/>
        <v>0</v>
      </c>
      <c r="X5" s="5">
        <f t="shared" si="6"/>
        <v>0</v>
      </c>
      <c r="Y5" s="5">
        <f t="shared" si="6"/>
        <v>0</v>
      </c>
      <c r="Z5" s="5">
        <f t="shared" si="6"/>
        <v>0</v>
      </c>
      <c r="AA5" s="5">
        <f t="shared" si="6"/>
        <v>0</v>
      </c>
      <c r="AB5" s="5">
        <f t="shared" si="6"/>
        <v>0</v>
      </c>
      <c r="AC5" s="5">
        <f t="shared" si="6"/>
        <v>1.5247485753130498E-3</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0</v>
      </c>
      <c r="AT5" s="5">
        <f t="shared" si="7"/>
        <v>0</v>
      </c>
      <c r="AU5" s="5">
        <f t="shared" si="7"/>
        <v>0</v>
      </c>
      <c r="AV5" s="5">
        <f t="shared" si="7"/>
        <v>9.1484914518782986E-3</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1.5247485753130498E-3</v>
      </c>
      <c r="BS5" s="5">
        <f t="shared" si="8"/>
        <v>0</v>
      </c>
      <c r="BT5" s="5">
        <f t="shared" si="8"/>
        <v>0</v>
      </c>
      <c r="BU5" s="5">
        <f t="shared" si="8"/>
        <v>0</v>
      </c>
      <c r="BV5" s="5">
        <f t="shared" si="8"/>
        <v>0</v>
      </c>
      <c r="BW5" s="5">
        <f t="shared" si="8"/>
        <v>0</v>
      </c>
      <c r="BX5" s="5">
        <f t="shared" si="8"/>
        <v>0</v>
      </c>
      <c r="BY5" s="5">
        <f t="shared" si="8"/>
        <v>0</v>
      </c>
      <c r="BZ5" s="5">
        <f t="shared" si="8"/>
        <v>0</v>
      </c>
      <c r="CA5" s="5">
        <f t="shared" si="8"/>
        <v>1.5247485753130498E-3</v>
      </c>
      <c r="CB5" s="5">
        <f t="shared" si="8"/>
        <v>0</v>
      </c>
      <c r="CC5" s="46">
        <f>SUM(B5:CB5)</f>
        <v>5.4890948711269788E-2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TOTAL!A14</f>
        <v>28</v>
      </c>
      <c r="B8" s="33" t="str">
        <f>TOTAL!B14</f>
        <v>BAOS-PUMAR</v>
      </c>
      <c r="C8" s="33" t="str">
        <f>TOTAL!C14</f>
        <v>EDP RENOVABLES ESPAÑA, S.L.U.</v>
      </c>
      <c r="D8" s="33" t="str">
        <f>TOTAL!D14</f>
        <v>SALAS, VALDÉS Y CUDILLERO</v>
      </c>
      <c r="E8" s="33">
        <f>TOTAL!E14</f>
        <v>39.950000000000003</v>
      </c>
      <c r="F8" s="33">
        <f>TOTAL!F14</f>
        <v>47</v>
      </c>
      <c r="G8" s="34">
        <f>TOTAL!G14</f>
        <v>39294</v>
      </c>
      <c r="H8" s="34">
        <f>TOTAL!H14</f>
        <v>45291</v>
      </c>
      <c r="I8" s="35">
        <f>TOTAL!I14</f>
        <v>16.416666666666668</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138</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TOTAL!P15</f>
        <v>0</v>
      </c>
      <c r="C2" s="4">
        <f>TOTAL!Q15</f>
        <v>3</v>
      </c>
      <c r="D2" s="4">
        <f>TOTAL!R15</f>
        <v>0</v>
      </c>
      <c r="E2" s="4">
        <f>TOTAL!S15</f>
        <v>0</v>
      </c>
      <c r="F2" s="4">
        <f>TOTAL!T15</f>
        <v>0</v>
      </c>
      <c r="G2" s="4">
        <f>TOTAL!U15</f>
        <v>0</v>
      </c>
      <c r="H2" s="4">
        <f>TOTAL!V15</f>
        <v>17</v>
      </c>
      <c r="I2" s="4">
        <f>TOTAL!W15</f>
        <v>0</v>
      </c>
      <c r="J2" s="4">
        <f>TOTAL!X15</f>
        <v>0</v>
      </c>
      <c r="K2" s="4">
        <f>TOTAL!Y15</f>
        <v>0</v>
      </c>
      <c r="L2" s="4">
        <f>TOTAL!Z15</f>
        <v>0</v>
      </c>
      <c r="M2" s="4">
        <f>TOTAL!AA15</f>
        <v>0</v>
      </c>
      <c r="N2" s="4">
        <f>TOTAL!AB15</f>
        <v>0</v>
      </c>
      <c r="O2" s="4">
        <f>TOTAL!AC15</f>
        <v>1</v>
      </c>
      <c r="P2" s="4">
        <f>TOTAL!AD15</f>
        <v>0</v>
      </c>
      <c r="Q2" s="4">
        <f>TOTAL!AE15</f>
        <v>17</v>
      </c>
      <c r="R2" s="4">
        <f>TOTAL!AF15</f>
        <v>0</v>
      </c>
      <c r="S2" s="4">
        <f>TOTAL!AG15</f>
        <v>8</v>
      </c>
      <c r="T2" s="4">
        <f>TOTAL!AH15</f>
        <v>0</v>
      </c>
      <c r="U2" s="4">
        <f>TOTAL!AI15</f>
        <v>1</v>
      </c>
      <c r="V2" s="4">
        <f>TOTAL!AJ15</f>
        <v>6</v>
      </c>
      <c r="W2" s="4">
        <f>TOTAL!AK15</f>
        <v>0</v>
      </c>
      <c r="X2" s="4">
        <f>TOTAL!AL15</f>
        <v>0</v>
      </c>
      <c r="Y2" s="4">
        <f>TOTAL!AM15</f>
        <v>2</v>
      </c>
      <c r="Z2" s="4">
        <f>TOTAL!AN15</f>
        <v>1</v>
      </c>
      <c r="AA2" s="4">
        <f>TOTAL!AO15</f>
        <v>0</v>
      </c>
      <c r="AB2" s="4">
        <f>TOTAL!AP15</f>
        <v>0</v>
      </c>
      <c r="AC2" s="4">
        <f>TOTAL!AQ15</f>
        <v>0</v>
      </c>
      <c r="AD2" s="4">
        <f>TOTAL!AR15</f>
        <v>0</v>
      </c>
      <c r="AE2" s="4">
        <f>TOTAL!AS15</f>
        <v>0</v>
      </c>
      <c r="AF2" s="4">
        <f>TOTAL!AT15</f>
        <v>0</v>
      </c>
      <c r="AG2" s="4">
        <f>TOTAL!AU15</f>
        <v>1</v>
      </c>
      <c r="AH2" s="4">
        <f>TOTAL!AV15</f>
        <v>0</v>
      </c>
      <c r="AI2" s="4">
        <f>TOTAL!AW15</f>
        <v>0</v>
      </c>
      <c r="AJ2" s="4">
        <f>TOTAL!AX15</f>
        <v>0</v>
      </c>
      <c r="AK2" s="4">
        <f>TOTAL!AY15</f>
        <v>1</v>
      </c>
      <c r="AL2" s="4">
        <f>TOTAL!AZ15</f>
        <v>0</v>
      </c>
      <c r="AM2" s="4">
        <f>TOTAL!BA15</f>
        <v>0</v>
      </c>
      <c r="AN2" s="4">
        <f>TOTAL!BB15</f>
        <v>0</v>
      </c>
      <c r="AO2" s="4">
        <f>TOTAL!BC15</f>
        <v>0</v>
      </c>
      <c r="AP2" s="4">
        <f>TOTAL!BD15</f>
        <v>0</v>
      </c>
      <c r="AQ2" s="4">
        <f>TOTAL!BE15</f>
        <v>1</v>
      </c>
      <c r="AR2" s="4">
        <f>TOTAL!BF15</f>
        <v>0</v>
      </c>
      <c r="AS2" s="4">
        <f>TOTAL!BG15</f>
        <v>0</v>
      </c>
      <c r="AT2" s="4">
        <f>TOTAL!BH15</f>
        <v>0</v>
      </c>
      <c r="AU2" s="4">
        <f>TOTAL!BI15</f>
        <v>0</v>
      </c>
      <c r="AV2" s="4">
        <f>TOTAL!BJ15</f>
        <v>5</v>
      </c>
      <c r="AW2" s="4">
        <f>TOTAL!BK15</f>
        <v>0</v>
      </c>
      <c r="AX2" s="4">
        <f>TOTAL!BL15</f>
        <v>0</v>
      </c>
      <c r="AY2" s="4">
        <f>TOTAL!BM15</f>
        <v>0</v>
      </c>
      <c r="AZ2" s="4">
        <f>TOTAL!BN15</f>
        <v>0</v>
      </c>
      <c r="BA2" s="4">
        <f>TOTAL!BO15</f>
        <v>0</v>
      </c>
      <c r="BB2" s="4">
        <f>TOTAL!BP15</f>
        <v>0</v>
      </c>
      <c r="BC2" s="4">
        <f>TOTAL!BQ15</f>
        <v>0</v>
      </c>
      <c r="BD2" s="4">
        <f>TOTAL!BR15</f>
        <v>0</v>
      </c>
      <c r="BE2" s="4">
        <f>TOTAL!BS15</f>
        <v>0</v>
      </c>
      <c r="BF2" s="4">
        <f>TOTAL!BT15</f>
        <v>0</v>
      </c>
      <c r="BG2" s="4">
        <f>TOTAL!BU15</f>
        <v>0</v>
      </c>
      <c r="BH2" s="4">
        <f>TOTAL!BV15</f>
        <v>0</v>
      </c>
      <c r="BI2" s="4">
        <f>TOTAL!BW15</f>
        <v>0</v>
      </c>
      <c r="BJ2" s="4">
        <f>TOTAL!BX15</f>
        <v>0</v>
      </c>
      <c r="BK2" s="4">
        <f>TOTAL!BY15</f>
        <v>0</v>
      </c>
      <c r="BL2" s="4">
        <f>TOTAL!BZ15</f>
        <v>0</v>
      </c>
      <c r="BM2" s="4">
        <f>TOTAL!CA15</f>
        <v>0</v>
      </c>
      <c r="BN2" s="4">
        <f>TOTAL!CB15</f>
        <v>0</v>
      </c>
      <c r="BO2" s="4">
        <f>TOTAL!CC15</f>
        <v>0</v>
      </c>
      <c r="BP2" s="4">
        <f>TOTAL!CD15</f>
        <v>0</v>
      </c>
      <c r="BQ2" s="4">
        <f>TOTAL!CE15</f>
        <v>0</v>
      </c>
      <c r="BR2" s="4">
        <f>TOTAL!CF15</f>
        <v>3</v>
      </c>
      <c r="BS2" s="4">
        <f>TOTAL!CG15</f>
        <v>1</v>
      </c>
      <c r="BT2" s="4">
        <f>TOTAL!CH15</f>
        <v>0</v>
      </c>
      <c r="BU2" s="4">
        <f>TOTAL!CI15</f>
        <v>0</v>
      </c>
      <c r="BV2" s="4">
        <f>TOTAL!CJ15</f>
        <v>0</v>
      </c>
      <c r="BW2" s="4">
        <f>TOTAL!CK15</f>
        <v>0</v>
      </c>
      <c r="BX2" s="4">
        <f>TOTAL!CL15</f>
        <v>0</v>
      </c>
      <c r="BY2" s="4">
        <f>TOTAL!CM15</f>
        <v>0</v>
      </c>
      <c r="BZ2" s="4">
        <f>TOTAL!CN15</f>
        <v>0</v>
      </c>
      <c r="CA2" s="4">
        <f>TOTAL!CO15</f>
        <v>0</v>
      </c>
      <c r="CB2" s="4">
        <f>TOTAL!CP15</f>
        <v>0</v>
      </c>
      <c r="CC2" s="19">
        <f>SUM(B2:CB2)</f>
        <v>68</v>
      </c>
    </row>
    <row r="3" spans="1:81" s="6" customFormat="1" x14ac:dyDescent="0.25">
      <c r="A3" s="45" t="s">
        <v>129</v>
      </c>
      <c r="B3" s="5">
        <f t="shared" ref="B3:AG3" si="0">B2/$I$8</f>
        <v>0</v>
      </c>
      <c r="C3" s="5">
        <f t="shared" si="0"/>
        <v>0.27067669172932329</v>
      </c>
      <c r="D3" s="5">
        <f t="shared" si="0"/>
        <v>0</v>
      </c>
      <c r="E3" s="5">
        <f t="shared" si="0"/>
        <v>0</v>
      </c>
      <c r="F3" s="5">
        <f t="shared" si="0"/>
        <v>0</v>
      </c>
      <c r="G3" s="5">
        <f t="shared" si="0"/>
        <v>0</v>
      </c>
      <c r="H3" s="5">
        <f t="shared" si="0"/>
        <v>1.5338345864661653</v>
      </c>
      <c r="I3" s="5">
        <f t="shared" si="0"/>
        <v>0</v>
      </c>
      <c r="J3" s="5">
        <f t="shared" si="0"/>
        <v>0</v>
      </c>
      <c r="K3" s="5">
        <f t="shared" si="0"/>
        <v>0</v>
      </c>
      <c r="L3" s="5">
        <f t="shared" si="0"/>
        <v>0</v>
      </c>
      <c r="M3" s="5">
        <f t="shared" si="0"/>
        <v>0</v>
      </c>
      <c r="N3" s="5">
        <f t="shared" si="0"/>
        <v>0</v>
      </c>
      <c r="O3" s="5">
        <f t="shared" si="0"/>
        <v>9.0225563909774431E-2</v>
      </c>
      <c r="P3" s="5">
        <f t="shared" si="0"/>
        <v>0</v>
      </c>
      <c r="Q3" s="5">
        <f t="shared" si="0"/>
        <v>1.5338345864661653</v>
      </c>
      <c r="R3" s="5">
        <f t="shared" si="0"/>
        <v>0</v>
      </c>
      <c r="S3" s="5">
        <f t="shared" si="0"/>
        <v>0.72180451127819545</v>
      </c>
      <c r="T3" s="5">
        <f t="shared" si="0"/>
        <v>0</v>
      </c>
      <c r="U3" s="5">
        <f t="shared" si="0"/>
        <v>9.0225563909774431E-2</v>
      </c>
      <c r="V3" s="5">
        <f t="shared" si="0"/>
        <v>0.54135338345864659</v>
      </c>
      <c r="W3" s="5">
        <f t="shared" si="0"/>
        <v>0</v>
      </c>
      <c r="X3" s="5">
        <f t="shared" si="0"/>
        <v>0</v>
      </c>
      <c r="Y3" s="5">
        <f t="shared" si="0"/>
        <v>0.18045112781954886</v>
      </c>
      <c r="Z3" s="5">
        <f t="shared" si="0"/>
        <v>9.0225563909774431E-2</v>
      </c>
      <c r="AA3" s="5">
        <f t="shared" si="0"/>
        <v>0</v>
      </c>
      <c r="AB3" s="5">
        <f t="shared" si="0"/>
        <v>0</v>
      </c>
      <c r="AC3" s="5">
        <f t="shared" si="0"/>
        <v>0</v>
      </c>
      <c r="AD3" s="5">
        <f t="shared" si="0"/>
        <v>0</v>
      </c>
      <c r="AE3" s="5">
        <f t="shared" si="0"/>
        <v>0</v>
      </c>
      <c r="AF3" s="5">
        <f t="shared" si="0"/>
        <v>0</v>
      </c>
      <c r="AG3" s="5">
        <f t="shared" si="0"/>
        <v>9.0225563909774431E-2</v>
      </c>
      <c r="AH3" s="5">
        <f t="shared" ref="AH3:BM3" si="1">AH2/$I$8</f>
        <v>0</v>
      </c>
      <c r="AI3" s="5">
        <f t="shared" si="1"/>
        <v>0</v>
      </c>
      <c r="AJ3" s="5">
        <f t="shared" si="1"/>
        <v>0</v>
      </c>
      <c r="AK3" s="5">
        <f t="shared" si="1"/>
        <v>9.0225563909774431E-2</v>
      </c>
      <c r="AL3" s="5">
        <f t="shared" si="1"/>
        <v>0</v>
      </c>
      <c r="AM3" s="5">
        <f t="shared" si="1"/>
        <v>0</v>
      </c>
      <c r="AN3" s="5">
        <f t="shared" si="1"/>
        <v>0</v>
      </c>
      <c r="AO3" s="5">
        <f t="shared" si="1"/>
        <v>0</v>
      </c>
      <c r="AP3" s="5">
        <f t="shared" si="1"/>
        <v>0</v>
      </c>
      <c r="AQ3" s="5">
        <f t="shared" si="1"/>
        <v>9.0225563909774431E-2</v>
      </c>
      <c r="AR3" s="5">
        <f t="shared" si="1"/>
        <v>0</v>
      </c>
      <c r="AS3" s="5">
        <f t="shared" si="1"/>
        <v>0</v>
      </c>
      <c r="AT3" s="5">
        <f t="shared" si="1"/>
        <v>0</v>
      </c>
      <c r="AU3" s="5">
        <f t="shared" si="1"/>
        <v>0</v>
      </c>
      <c r="AV3" s="5">
        <f t="shared" si="1"/>
        <v>0.45112781954887216</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0.27067669172932329</v>
      </c>
      <c r="BS3" s="5">
        <f t="shared" si="2"/>
        <v>9.0225563909774431E-2</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6.1353383458646604</v>
      </c>
    </row>
    <row r="4" spans="1:81" s="6" customFormat="1" ht="30" x14ac:dyDescent="0.25">
      <c r="A4" s="45" t="s">
        <v>127</v>
      </c>
      <c r="B4" s="5">
        <f t="shared" ref="B4:AG4" si="3">B2/($F$8*$I$8)</f>
        <v>0</v>
      </c>
      <c r="C4" s="5">
        <f t="shared" si="3"/>
        <v>1.5037593984962405E-2</v>
      </c>
      <c r="D4" s="5">
        <f t="shared" si="3"/>
        <v>0</v>
      </c>
      <c r="E4" s="5">
        <f t="shared" si="3"/>
        <v>0</v>
      </c>
      <c r="F4" s="5">
        <f t="shared" si="3"/>
        <v>0</v>
      </c>
      <c r="G4" s="5">
        <f t="shared" si="3"/>
        <v>0</v>
      </c>
      <c r="H4" s="5">
        <f t="shared" si="3"/>
        <v>8.5213032581453629E-2</v>
      </c>
      <c r="I4" s="5">
        <f t="shared" si="3"/>
        <v>0</v>
      </c>
      <c r="J4" s="5">
        <f t="shared" si="3"/>
        <v>0</v>
      </c>
      <c r="K4" s="5">
        <f t="shared" si="3"/>
        <v>0</v>
      </c>
      <c r="L4" s="5">
        <f t="shared" si="3"/>
        <v>0</v>
      </c>
      <c r="M4" s="5">
        <f t="shared" si="3"/>
        <v>0</v>
      </c>
      <c r="N4" s="5">
        <f t="shared" si="3"/>
        <v>0</v>
      </c>
      <c r="O4" s="5">
        <f t="shared" si="3"/>
        <v>5.0125313283208017E-3</v>
      </c>
      <c r="P4" s="5">
        <f t="shared" si="3"/>
        <v>0</v>
      </c>
      <c r="Q4" s="5">
        <f t="shared" si="3"/>
        <v>8.5213032581453629E-2</v>
      </c>
      <c r="R4" s="5">
        <f t="shared" si="3"/>
        <v>0</v>
      </c>
      <c r="S4" s="5">
        <f t="shared" si="3"/>
        <v>4.0100250626566414E-2</v>
      </c>
      <c r="T4" s="5">
        <f t="shared" si="3"/>
        <v>0</v>
      </c>
      <c r="U4" s="5">
        <f t="shared" si="3"/>
        <v>5.0125313283208017E-3</v>
      </c>
      <c r="V4" s="5">
        <f t="shared" si="3"/>
        <v>3.007518796992481E-2</v>
      </c>
      <c r="W4" s="5">
        <f t="shared" si="3"/>
        <v>0</v>
      </c>
      <c r="X4" s="5">
        <f t="shared" si="3"/>
        <v>0</v>
      </c>
      <c r="Y4" s="5">
        <f t="shared" si="3"/>
        <v>1.0025062656641603E-2</v>
      </c>
      <c r="Z4" s="5">
        <f t="shared" si="3"/>
        <v>5.0125313283208017E-3</v>
      </c>
      <c r="AA4" s="5">
        <f t="shared" si="3"/>
        <v>0</v>
      </c>
      <c r="AB4" s="5">
        <f t="shared" si="3"/>
        <v>0</v>
      </c>
      <c r="AC4" s="5">
        <f t="shared" si="3"/>
        <v>0</v>
      </c>
      <c r="AD4" s="5">
        <f t="shared" si="3"/>
        <v>0</v>
      </c>
      <c r="AE4" s="5">
        <f t="shared" si="3"/>
        <v>0</v>
      </c>
      <c r="AF4" s="5">
        <f t="shared" si="3"/>
        <v>0</v>
      </c>
      <c r="AG4" s="5">
        <f t="shared" si="3"/>
        <v>5.0125313283208017E-3</v>
      </c>
      <c r="AH4" s="5">
        <f t="shared" ref="AH4:BM4" si="4">AH2/($F$8*$I$8)</f>
        <v>0</v>
      </c>
      <c r="AI4" s="5">
        <f t="shared" si="4"/>
        <v>0</v>
      </c>
      <c r="AJ4" s="5">
        <f t="shared" si="4"/>
        <v>0</v>
      </c>
      <c r="AK4" s="5">
        <f t="shared" si="4"/>
        <v>5.0125313283208017E-3</v>
      </c>
      <c r="AL4" s="5">
        <f t="shared" si="4"/>
        <v>0</v>
      </c>
      <c r="AM4" s="5">
        <f t="shared" si="4"/>
        <v>0</v>
      </c>
      <c r="AN4" s="5">
        <f t="shared" si="4"/>
        <v>0</v>
      </c>
      <c r="AO4" s="5">
        <f t="shared" si="4"/>
        <v>0</v>
      </c>
      <c r="AP4" s="5">
        <f t="shared" si="4"/>
        <v>0</v>
      </c>
      <c r="AQ4" s="5">
        <f t="shared" si="4"/>
        <v>5.0125313283208017E-3</v>
      </c>
      <c r="AR4" s="5">
        <f t="shared" si="4"/>
        <v>0</v>
      </c>
      <c r="AS4" s="5">
        <f t="shared" si="4"/>
        <v>0</v>
      </c>
      <c r="AT4" s="5">
        <f t="shared" si="4"/>
        <v>0</v>
      </c>
      <c r="AU4" s="5">
        <f t="shared" si="4"/>
        <v>0</v>
      </c>
      <c r="AV4" s="5">
        <f t="shared" si="4"/>
        <v>2.5062656641604009E-2</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1.5037593984962405E-2</v>
      </c>
      <c r="BS4" s="5">
        <f t="shared" si="5"/>
        <v>5.0125313283208017E-3</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0.34085213032581452</v>
      </c>
    </row>
    <row r="5" spans="1:81" s="6" customFormat="1" ht="30" x14ac:dyDescent="0.25">
      <c r="A5" s="45" t="s">
        <v>128</v>
      </c>
      <c r="B5" s="5">
        <f t="shared" ref="B5:AG5" si="6">B2/($E$8*$I$8)</f>
        <v>0</v>
      </c>
      <c r="C5" s="5">
        <f t="shared" si="6"/>
        <v>7.5187969924812026E-3</v>
      </c>
      <c r="D5" s="5">
        <f t="shared" si="6"/>
        <v>0</v>
      </c>
      <c r="E5" s="5">
        <f t="shared" si="6"/>
        <v>0</v>
      </c>
      <c r="F5" s="5">
        <f t="shared" si="6"/>
        <v>0</v>
      </c>
      <c r="G5" s="5">
        <f t="shared" si="6"/>
        <v>0</v>
      </c>
      <c r="H5" s="5">
        <f t="shared" si="6"/>
        <v>4.2606516290726815E-2</v>
      </c>
      <c r="I5" s="5">
        <f t="shared" si="6"/>
        <v>0</v>
      </c>
      <c r="J5" s="5">
        <f t="shared" si="6"/>
        <v>0</v>
      </c>
      <c r="K5" s="5">
        <f t="shared" si="6"/>
        <v>0</v>
      </c>
      <c r="L5" s="5">
        <f t="shared" si="6"/>
        <v>0</v>
      </c>
      <c r="M5" s="5">
        <f t="shared" si="6"/>
        <v>0</v>
      </c>
      <c r="N5" s="5">
        <f t="shared" si="6"/>
        <v>0</v>
      </c>
      <c r="O5" s="5">
        <f t="shared" si="6"/>
        <v>2.5062656641604009E-3</v>
      </c>
      <c r="P5" s="5">
        <f t="shared" si="6"/>
        <v>0</v>
      </c>
      <c r="Q5" s="5">
        <f t="shared" si="6"/>
        <v>4.2606516290726815E-2</v>
      </c>
      <c r="R5" s="5">
        <f t="shared" si="6"/>
        <v>0</v>
      </c>
      <c r="S5" s="5">
        <f t="shared" si="6"/>
        <v>2.0050125313283207E-2</v>
      </c>
      <c r="T5" s="5">
        <f t="shared" si="6"/>
        <v>0</v>
      </c>
      <c r="U5" s="5">
        <f t="shared" si="6"/>
        <v>2.5062656641604009E-3</v>
      </c>
      <c r="V5" s="5">
        <f t="shared" si="6"/>
        <v>1.5037593984962405E-2</v>
      </c>
      <c r="W5" s="5">
        <f t="shared" si="6"/>
        <v>0</v>
      </c>
      <c r="X5" s="5">
        <f t="shared" si="6"/>
        <v>0</v>
      </c>
      <c r="Y5" s="5">
        <f t="shared" si="6"/>
        <v>5.0125313283208017E-3</v>
      </c>
      <c r="Z5" s="5">
        <f t="shared" si="6"/>
        <v>2.5062656641604009E-3</v>
      </c>
      <c r="AA5" s="5">
        <f t="shared" si="6"/>
        <v>0</v>
      </c>
      <c r="AB5" s="5">
        <f t="shared" si="6"/>
        <v>0</v>
      </c>
      <c r="AC5" s="5">
        <f t="shared" si="6"/>
        <v>0</v>
      </c>
      <c r="AD5" s="5">
        <f t="shared" si="6"/>
        <v>0</v>
      </c>
      <c r="AE5" s="5">
        <f t="shared" si="6"/>
        <v>0</v>
      </c>
      <c r="AF5" s="5">
        <f t="shared" si="6"/>
        <v>0</v>
      </c>
      <c r="AG5" s="5">
        <f t="shared" si="6"/>
        <v>2.5062656641604009E-3</v>
      </c>
      <c r="AH5" s="5">
        <f t="shared" ref="AH5:BM5" si="7">AH2/($E$8*$I$8)</f>
        <v>0</v>
      </c>
      <c r="AI5" s="5">
        <f t="shared" si="7"/>
        <v>0</v>
      </c>
      <c r="AJ5" s="5">
        <f t="shared" si="7"/>
        <v>0</v>
      </c>
      <c r="AK5" s="5">
        <f t="shared" si="7"/>
        <v>2.5062656641604009E-3</v>
      </c>
      <c r="AL5" s="5">
        <f t="shared" si="7"/>
        <v>0</v>
      </c>
      <c r="AM5" s="5">
        <f t="shared" si="7"/>
        <v>0</v>
      </c>
      <c r="AN5" s="5">
        <f t="shared" si="7"/>
        <v>0</v>
      </c>
      <c r="AO5" s="5">
        <f t="shared" si="7"/>
        <v>0</v>
      </c>
      <c r="AP5" s="5">
        <f t="shared" si="7"/>
        <v>0</v>
      </c>
      <c r="AQ5" s="5">
        <f t="shared" si="7"/>
        <v>2.5062656641604009E-3</v>
      </c>
      <c r="AR5" s="5">
        <f t="shared" si="7"/>
        <v>0</v>
      </c>
      <c r="AS5" s="5">
        <f t="shared" si="7"/>
        <v>0</v>
      </c>
      <c r="AT5" s="5">
        <f t="shared" si="7"/>
        <v>0</v>
      </c>
      <c r="AU5" s="5">
        <f t="shared" si="7"/>
        <v>0</v>
      </c>
      <c r="AV5" s="5">
        <f t="shared" si="7"/>
        <v>1.2531328320802004E-2</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7.5187969924812026E-3</v>
      </c>
      <c r="BS5" s="5">
        <f t="shared" si="8"/>
        <v>2.5062656641604009E-3</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0.17042606516290726</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45" x14ac:dyDescent="0.25">
      <c r="A8" s="33">
        <f>TOTAL!A15</f>
        <v>29</v>
      </c>
      <c r="B8" s="33" t="str">
        <f>TOTAL!B15</f>
        <v>SEGREDAL</v>
      </c>
      <c r="C8" s="33" t="str">
        <f>TOTAL!C15</f>
        <v>CANTABER GENERACIÓN EÓLICA, S.L.</v>
      </c>
      <c r="D8" s="33" t="str">
        <f>TOTAL!D15</f>
        <v>VILLAYÓN</v>
      </c>
      <c r="E8" s="33">
        <f>TOTAL!E15</f>
        <v>36</v>
      </c>
      <c r="F8" s="33">
        <f>TOTAL!F15</f>
        <v>18</v>
      </c>
      <c r="G8" s="34">
        <f>TOTAL!G15</f>
        <v>41240</v>
      </c>
      <c r="H8" s="34">
        <f>TOTAL!H15</f>
        <v>45291</v>
      </c>
      <c r="I8" s="35">
        <f>TOTAL!I15</f>
        <v>11.083333333333334</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137</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TOTAL!P16</f>
        <v>0</v>
      </c>
      <c r="C2" s="4">
        <f>TOTAL!Q16</f>
        <v>0</v>
      </c>
      <c r="D2" s="4">
        <f>TOTAL!R16</f>
        <v>0</v>
      </c>
      <c r="E2" s="4">
        <f>TOTAL!S16</f>
        <v>0</v>
      </c>
      <c r="F2" s="4">
        <f>TOTAL!T16</f>
        <v>0</v>
      </c>
      <c r="G2" s="4">
        <f>TOTAL!U16</f>
        <v>0</v>
      </c>
      <c r="H2" s="4">
        <f>TOTAL!V16</f>
        <v>1</v>
      </c>
      <c r="I2" s="4">
        <f>TOTAL!W16</f>
        <v>0</v>
      </c>
      <c r="J2" s="4">
        <f>TOTAL!X16</f>
        <v>1</v>
      </c>
      <c r="K2" s="4">
        <f>TOTAL!Y16</f>
        <v>0</v>
      </c>
      <c r="L2" s="4">
        <f>TOTAL!Z16</f>
        <v>0</v>
      </c>
      <c r="M2" s="4">
        <f>TOTAL!AA16</f>
        <v>0</v>
      </c>
      <c r="N2" s="4">
        <f>TOTAL!AB16</f>
        <v>0</v>
      </c>
      <c r="O2" s="4">
        <f>TOTAL!AC16</f>
        <v>0</v>
      </c>
      <c r="P2" s="4">
        <f>TOTAL!AD16</f>
        <v>0</v>
      </c>
      <c r="Q2" s="4">
        <f>TOTAL!AE16</f>
        <v>1</v>
      </c>
      <c r="R2" s="4">
        <f>TOTAL!AF16</f>
        <v>0</v>
      </c>
      <c r="S2" s="4">
        <f>TOTAL!AG16</f>
        <v>3</v>
      </c>
      <c r="T2" s="4">
        <f>TOTAL!AH16</f>
        <v>0</v>
      </c>
      <c r="U2" s="4">
        <f>TOTAL!AI16</f>
        <v>0</v>
      </c>
      <c r="V2" s="4">
        <f>TOTAL!AJ16</f>
        <v>0</v>
      </c>
      <c r="W2" s="4">
        <f>TOTAL!AK16</f>
        <v>0</v>
      </c>
      <c r="X2" s="4">
        <f>TOTAL!AL16</f>
        <v>0</v>
      </c>
      <c r="Y2" s="4">
        <f>TOTAL!AM16</f>
        <v>1</v>
      </c>
      <c r="Z2" s="4">
        <f>TOTAL!AN16</f>
        <v>0</v>
      </c>
      <c r="AA2" s="4">
        <f>TOTAL!AO16</f>
        <v>0</v>
      </c>
      <c r="AB2" s="4">
        <f>TOTAL!AP16</f>
        <v>1</v>
      </c>
      <c r="AC2" s="4">
        <f>TOTAL!AQ16</f>
        <v>0</v>
      </c>
      <c r="AD2" s="4">
        <f>TOTAL!AR16</f>
        <v>0</v>
      </c>
      <c r="AE2" s="4">
        <f>TOTAL!AS16</f>
        <v>0</v>
      </c>
      <c r="AF2" s="4">
        <f>TOTAL!AT16</f>
        <v>0</v>
      </c>
      <c r="AG2" s="4">
        <f>TOTAL!AU16</f>
        <v>0</v>
      </c>
      <c r="AH2" s="4">
        <f>TOTAL!AV16</f>
        <v>0</v>
      </c>
      <c r="AI2" s="4">
        <f>TOTAL!AW16</f>
        <v>0</v>
      </c>
      <c r="AJ2" s="4">
        <f>TOTAL!AX16</f>
        <v>0</v>
      </c>
      <c r="AK2" s="4">
        <f>TOTAL!AY16</f>
        <v>0</v>
      </c>
      <c r="AL2" s="4">
        <f>TOTAL!AZ16</f>
        <v>0</v>
      </c>
      <c r="AM2" s="4">
        <f>TOTAL!BA16</f>
        <v>0</v>
      </c>
      <c r="AN2" s="4">
        <f>TOTAL!BB16</f>
        <v>0</v>
      </c>
      <c r="AO2" s="4">
        <f>TOTAL!BC16</f>
        <v>0</v>
      </c>
      <c r="AP2" s="4">
        <f>TOTAL!BD16</f>
        <v>0</v>
      </c>
      <c r="AQ2" s="4">
        <f>TOTAL!BE16</f>
        <v>1</v>
      </c>
      <c r="AR2" s="4">
        <f>TOTAL!BF16</f>
        <v>0</v>
      </c>
      <c r="AS2" s="4">
        <f>TOTAL!BG16</f>
        <v>0</v>
      </c>
      <c r="AT2" s="4">
        <f>TOTAL!BH16</f>
        <v>0</v>
      </c>
      <c r="AU2" s="4">
        <f>TOTAL!BI16</f>
        <v>0</v>
      </c>
      <c r="AV2" s="4">
        <f>TOTAL!BJ16</f>
        <v>0</v>
      </c>
      <c r="AW2" s="4">
        <f>TOTAL!BK16</f>
        <v>0</v>
      </c>
      <c r="AX2" s="4">
        <f>TOTAL!BL16</f>
        <v>0</v>
      </c>
      <c r="AY2" s="4">
        <f>TOTAL!BM16</f>
        <v>0</v>
      </c>
      <c r="AZ2" s="4">
        <f>TOTAL!BN16</f>
        <v>0</v>
      </c>
      <c r="BA2" s="4">
        <f>TOTAL!BO16</f>
        <v>0</v>
      </c>
      <c r="BB2" s="4">
        <f>TOTAL!BP16</f>
        <v>1</v>
      </c>
      <c r="BC2" s="4">
        <f>TOTAL!BQ16</f>
        <v>0</v>
      </c>
      <c r="BD2" s="4">
        <f>TOTAL!BR16</f>
        <v>0</v>
      </c>
      <c r="BE2" s="4">
        <f>TOTAL!BS16</f>
        <v>0</v>
      </c>
      <c r="BF2" s="4">
        <f>TOTAL!BT16</f>
        <v>0</v>
      </c>
      <c r="BG2" s="4">
        <f>TOTAL!BU16</f>
        <v>0</v>
      </c>
      <c r="BH2" s="4">
        <f>TOTAL!BV16</f>
        <v>0</v>
      </c>
      <c r="BI2" s="4">
        <f>TOTAL!BW16</f>
        <v>0</v>
      </c>
      <c r="BJ2" s="4">
        <f>TOTAL!BX16</f>
        <v>0</v>
      </c>
      <c r="BK2" s="4">
        <f>TOTAL!BY16</f>
        <v>0</v>
      </c>
      <c r="BL2" s="4">
        <f>TOTAL!BZ16</f>
        <v>0</v>
      </c>
      <c r="BM2" s="4">
        <f>TOTAL!CA16</f>
        <v>0</v>
      </c>
      <c r="BN2" s="4">
        <f>TOTAL!CB16</f>
        <v>0</v>
      </c>
      <c r="BO2" s="4">
        <f>TOTAL!CC16</f>
        <v>0</v>
      </c>
      <c r="BP2" s="4">
        <f>TOTAL!CD16</f>
        <v>0</v>
      </c>
      <c r="BQ2" s="4">
        <f>TOTAL!CE16</f>
        <v>0</v>
      </c>
      <c r="BR2" s="4">
        <f>TOTAL!CF16</f>
        <v>0</v>
      </c>
      <c r="BS2" s="4">
        <f>TOTAL!CG16</f>
        <v>0</v>
      </c>
      <c r="BT2" s="4">
        <f>TOTAL!CH16</f>
        <v>0</v>
      </c>
      <c r="BU2" s="4">
        <f>TOTAL!CI16</f>
        <v>0</v>
      </c>
      <c r="BV2" s="4">
        <f>TOTAL!CJ16</f>
        <v>0</v>
      </c>
      <c r="BW2" s="4">
        <f>TOTAL!CK16</f>
        <v>0</v>
      </c>
      <c r="BX2" s="4">
        <f>TOTAL!CL16</f>
        <v>0</v>
      </c>
      <c r="BY2" s="4">
        <f>TOTAL!CM16</f>
        <v>0</v>
      </c>
      <c r="BZ2" s="4">
        <f>TOTAL!CN16</f>
        <v>0</v>
      </c>
      <c r="CA2" s="4">
        <f>TOTAL!CO16</f>
        <v>0</v>
      </c>
      <c r="CB2" s="4">
        <f>TOTAL!CP16</f>
        <v>5</v>
      </c>
      <c r="CC2" s="19">
        <f>SUM(B2:CB2)</f>
        <v>15</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5.1063829787234047E-2</v>
      </c>
      <c r="I3" s="5">
        <f t="shared" si="0"/>
        <v>0</v>
      </c>
      <c r="J3" s="5">
        <f t="shared" si="0"/>
        <v>5.1063829787234047E-2</v>
      </c>
      <c r="K3" s="5">
        <f t="shared" si="0"/>
        <v>0</v>
      </c>
      <c r="L3" s="5">
        <f t="shared" si="0"/>
        <v>0</v>
      </c>
      <c r="M3" s="5">
        <f t="shared" si="0"/>
        <v>0</v>
      </c>
      <c r="N3" s="5">
        <f t="shared" si="0"/>
        <v>0</v>
      </c>
      <c r="O3" s="5">
        <f t="shared" si="0"/>
        <v>0</v>
      </c>
      <c r="P3" s="5">
        <f t="shared" si="0"/>
        <v>0</v>
      </c>
      <c r="Q3" s="5">
        <f t="shared" si="0"/>
        <v>5.1063829787234047E-2</v>
      </c>
      <c r="R3" s="5">
        <f t="shared" si="0"/>
        <v>0</v>
      </c>
      <c r="S3" s="5">
        <f t="shared" si="0"/>
        <v>0.15319148936170213</v>
      </c>
      <c r="T3" s="5">
        <f t="shared" si="0"/>
        <v>0</v>
      </c>
      <c r="U3" s="5">
        <f t="shared" si="0"/>
        <v>0</v>
      </c>
      <c r="V3" s="5">
        <f t="shared" si="0"/>
        <v>0</v>
      </c>
      <c r="W3" s="5">
        <f t="shared" si="0"/>
        <v>0</v>
      </c>
      <c r="X3" s="5">
        <f t="shared" si="0"/>
        <v>0</v>
      </c>
      <c r="Y3" s="5">
        <f t="shared" si="0"/>
        <v>5.1063829787234047E-2</v>
      </c>
      <c r="Z3" s="5">
        <f t="shared" si="0"/>
        <v>0</v>
      </c>
      <c r="AA3" s="5">
        <f t="shared" si="0"/>
        <v>0</v>
      </c>
      <c r="AB3" s="5">
        <f t="shared" si="0"/>
        <v>5.1063829787234047E-2</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5.1063829787234047E-2</v>
      </c>
      <c r="AR3" s="5">
        <f t="shared" si="1"/>
        <v>0</v>
      </c>
      <c r="AS3" s="5">
        <f t="shared" si="1"/>
        <v>0</v>
      </c>
      <c r="AT3" s="5">
        <f t="shared" si="1"/>
        <v>0</v>
      </c>
      <c r="AU3" s="5">
        <f t="shared" si="1"/>
        <v>0</v>
      </c>
      <c r="AV3" s="5">
        <f t="shared" si="1"/>
        <v>0</v>
      </c>
      <c r="AW3" s="5">
        <f t="shared" si="1"/>
        <v>0</v>
      </c>
      <c r="AX3" s="5">
        <f t="shared" si="1"/>
        <v>0</v>
      </c>
      <c r="AY3" s="5">
        <f t="shared" si="1"/>
        <v>0</v>
      </c>
      <c r="AZ3" s="5">
        <f t="shared" si="1"/>
        <v>0</v>
      </c>
      <c r="BA3" s="5">
        <f t="shared" si="1"/>
        <v>0</v>
      </c>
      <c r="BB3" s="5">
        <f t="shared" si="1"/>
        <v>5.1063829787234047E-2</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0.25531914893617025</v>
      </c>
      <c r="CC3" s="46">
        <f>SUM(B3:CB3)</f>
        <v>0.76595744680851074</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7.2948328267477217E-3</v>
      </c>
      <c r="I4" s="5">
        <f t="shared" si="3"/>
        <v>0</v>
      </c>
      <c r="J4" s="5">
        <f t="shared" si="3"/>
        <v>7.2948328267477217E-3</v>
      </c>
      <c r="K4" s="5">
        <f t="shared" si="3"/>
        <v>0</v>
      </c>
      <c r="L4" s="5">
        <f t="shared" si="3"/>
        <v>0</v>
      </c>
      <c r="M4" s="5">
        <f t="shared" si="3"/>
        <v>0</v>
      </c>
      <c r="N4" s="5">
        <f t="shared" si="3"/>
        <v>0</v>
      </c>
      <c r="O4" s="5">
        <f t="shared" si="3"/>
        <v>0</v>
      </c>
      <c r="P4" s="5">
        <f t="shared" si="3"/>
        <v>0</v>
      </c>
      <c r="Q4" s="5">
        <f t="shared" si="3"/>
        <v>7.2948328267477217E-3</v>
      </c>
      <c r="R4" s="5">
        <f t="shared" si="3"/>
        <v>0</v>
      </c>
      <c r="S4" s="5">
        <f t="shared" si="3"/>
        <v>2.1884498480243163E-2</v>
      </c>
      <c r="T4" s="5">
        <f t="shared" si="3"/>
        <v>0</v>
      </c>
      <c r="U4" s="5">
        <f t="shared" si="3"/>
        <v>0</v>
      </c>
      <c r="V4" s="5">
        <f t="shared" si="3"/>
        <v>0</v>
      </c>
      <c r="W4" s="5">
        <f t="shared" si="3"/>
        <v>0</v>
      </c>
      <c r="X4" s="5">
        <f t="shared" si="3"/>
        <v>0</v>
      </c>
      <c r="Y4" s="5">
        <f t="shared" si="3"/>
        <v>7.2948328267477217E-3</v>
      </c>
      <c r="Z4" s="5">
        <f t="shared" si="3"/>
        <v>0</v>
      </c>
      <c r="AA4" s="5">
        <f t="shared" si="3"/>
        <v>0</v>
      </c>
      <c r="AB4" s="5">
        <f t="shared" si="3"/>
        <v>7.2948328267477217E-3</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7.2948328267477217E-3</v>
      </c>
      <c r="AR4" s="5">
        <f t="shared" si="4"/>
        <v>0</v>
      </c>
      <c r="AS4" s="5">
        <f t="shared" si="4"/>
        <v>0</v>
      </c>
      <c r="AT4" s="5">
        <f t="shared" si="4"/>
        <v>0</v>
      </c>
      <c r="AU4" s="5">
        <f t="shared" si="4"/>
        <v>0</v>
      </c>
      <c r="AV4" s="5">
        <f t="shared" si="4"/>
        <v>0</v>
      </c>
      <c r="AW4" s="5">
        <f t="shared" si="4"/>
        <v>0</v>
      </c>
      <c r="AX4" s="5">
        <f t="shared" si="4"/>
        <v>0</v>
      </c>
      <c r="AY4" s="5">
        <f t="shared" si="4"/>
        <v>0</v>
      </c>
      <c r="AZ4" s="5">
        <f t="shared" si="4"/>
        <v>0</v>
      </c>
      <c r="BA4" s="5">
        <f t="shared" si="4"/>
        <v>0</v>
      </c>
      <c r="BB4" s="5">
        <f t="shared" si="4"/>
        <v>7.2948328267477217E-3</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3.6474164133738607E-2</v>
      </c>
      <c r="CC4" s="46">
        <f>SUM(B4:CB4)</f>
        <v>0.10942249240121583</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8.5821562667620244E-3</v>
      </c>
      <c r="I5" s="5">
        <f t="shared" si="6"/>
        <v>0</v>
      </c>
      <c r="J5" s="5">
        <f t="shared" si="6"/>
        <v>8.5821562667620244E-3</v>
      </c>
      <c r="K5" s="5">
        <f t="shared" si="6"/>
        <v>0</v>
      </c>
      <c r="L5" s="5">
        <f t="shared" si="6"/>
        <v>0</v>
      </c>
      <c r="M5" s="5">
        <f t="shared" si="6"/>
        <v>0</v>
      </c>
      <c r="N5" s="5">
        <f t="shared" si="6"/>
        <v>0</v>
      </c>
      <c r="O5" s="5">
        <f t="shared" si="6"/>
        <v>0</v>
      </c>
      <c r="P5" s="5">
        <f t="shared" si="6"/>
        <v>0</v>
      </c>
      <c r="Q5" s="5">
        <f t="shared" si="6"/>
        <v>8.5821562667620244E-3</v>
      </c>
      <c r="R5" s="5">
        <f t="shared" si="6"/>
        <v>0</v>
      </c>
      <c r="S5" s="5">
        <f t="shared" si="6"/>
        <v>2.5746468800286072E-2</v>
      </c>
      <c r="T5" s="5">
        <f t="shared" si="6"/>
        <v>0</v>
      </c>
      <c r="U5" s="5">
        <f t="shared" si="6"/>
        <v>0</v>
      </c>
      <c r="V5" s="5">
        <f t="shared" si="6"/>
        <v>0</v>
      </c>
      <c r="W5" s="5">
        <f t="shared" si="6"/>
        <v>0</v>
      </c>
      <c r="X5" s="5">
        <f t="shared" si="6"/>
        <v>0</v>
      </c>
      <c r="Y5" s="5">
        <f t="shared" si="6"/>
        <v>8.5821562667620244E-3</v>
      </c>
      <c r="Z5" s="5">
        <f t="shared" si="6"/>
        <v>0</v>
      </c>
      <c r="AA5" s="5">
        <f t="shared" si="6"/>
        <v>0</v>
      </c>
      <c r="AB5" s="5">
        <f t="shared" si="6"/>
        <v>8.5821562667620244E-3</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8.5821562667620244E-3</v>
      </c>
      <c r="AR5" s="5">
        <f t="shared" si="7"/>
        <v>0</v>
      </c>
      <c r="AS5" s="5">
        <f t="shared" si="7"/>
        <v>0</v>
      </c>
      <c r="AT5" s="5">
        <f t="shared" si="7"/>
        <v>0</v>
      </c>
      <c r="AU5" s="5">
        <f t="shared" si="7"/>
        <v>0</v>
      </c>
      <c r="AV5" s="5">
        <f t="shared" si="7"/>
        <v>0</v>
      </c>
      <c r="AW5" s="5">
        <f t="shared" si="7"/>
        <v>0</v>
      </c>
      <c r="AX5" s="5">
        <f t="shared" si="7"/>
        <v>0</v>
      </c>
      <c r="AY5" s="5">
        <f t="shared" si="7"/>
        <v>0</v>
      </c>
      <c r="AZ5" s="5">
        <f t="shared" si="7"/>
        <v>0</v>
      </c>
      <c r="BA5" s="5">
        <f t="shared" si="7"/>
        <v>0</v>
      </c>
      <c r="BB5" s="5">
        <f t="shared" si="7"/>
        <v>8.5821562667620244E-3</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4.291078133381012E-2</v>
      </c>
      <c r="CC5" s="46">
        <f>SUM(B5:CB5)</f>
        <v>0.12873234400143035</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TOTAL!A16</f>
        <v>30</v>
      </c>
      <c r="B8" s="33" t="str">
        <f>TOTAL!B16</f>
        <v>PENOUTA</v>
      </c>
      <c r="C8" s="33" t="str">
        <f>TOTAL!C16</f>
        <v>ELECTRA NORTE PENOUTA, S.L.U.</v>
      </c>
      <c r="D8" s="33" t="str">
        <f>TOTAL!D16</f>
        <v>BOAL</v>
      </c>
      <c r="E8" s="33">
        <f>TOTAL!E16</f>
        <v>5.95</v>
      </c>
      <c r="F8" s="33">
        <f>TOTAL!F16</f>
        <v>7</v>
      </c>
      <c r="G8" s="34">
        <f>TOTAL!G16</f>
        <v>38138</v>
      </c>
      <c r="H8" s="34">
        <f>TOTAL!H16</f>
        <v>45291</v>
      </c>
      <c r="I8" s="35">
        <f>TOTAL!I16</f>
        <v>19.583333333333332</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136</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TOTAL!P17</f>
        <v>0</v>
      </c>
      <c r="C2" s="4">
        <f>TOTAL!Q17</f>
        <v>0</v>
      </c>
      <c r="D2" s="4">
        <f>TOTAL!R17</f>
        <v>0</v>
      </c>
      <c r="E2" s="4">
        <f>TOTAL!S17</f>
        <v>0</v>
      </c>
      <c r="F2" s="4">
        <f>TOTAL!T17</f>
        <v>0</v>
      </c>
      <c r="G2" s="4">
        <f>TOTAL!U17</f>
        <v>0</v>
      </c>
      <c r="H2" s="4">
        <f>TOTAL!V17</f>
        <v>0</v>
      </c>
      <c r="I2" s="4">
        <f>TOTAL!W17</f>
        <v>0</v>
      </c>
      <c r="J2" s="4">
        <f>TOTAL!X17</f>
        <v>0</v>
      </c>
      <c r="K2" s="4">
        <f>TOTAL!Y17</f>
        <v>0</v>
      </c>
      <c r="L2" s="4">
        <f>TOTAL!Z17</f>
        <v>0</v>
      </c>
      <c r="M2" s="4">
        <f>TOTAL!AA17</f>
        <v>0</v>
      </c>
      <c r="N2" s="4">
        <f>TOTAL!AB17</f>
        <v>0</v>
      </c>
      <c r="O2" s="4">
        <f>TOTAL!AC17</f>
        <v>1</v>
      </c>
      <c r="P2" s="4">
        <f>TOTAL!AD17</f>
        <v>0</v>
      </c>
      <c r="Q2" s="4">
        <f>TOTAL!AE17</f>
        <v>2</v>
      </c>
      <c r="R2" s="4">
        <f>TOTAL!AF17</f>
        <v>0</v>
      </c>
      <c r="S2" s="4">
        <f>TOTAL!AG17</f>
        <v>12</v>
      </c>
      <c r="T2" s="4">
        <f>TOTAL!AH17</f>
        <v>0</v>
      </c>
      <c r="U2" s="4">
        <f>TOTAL!AI17</f>
        <v>0</v>
      </c>
      <c r="V2" s="4">
        <f>TOTAL!AJ17</f>
        <v>1</v>
      </c>
      <c r="W2" s="4">
        <f>TOTAL!AK17</f>
        <v>0</v>
      </c>
      <c r="X2" s="4">
        <f>TOTAL!AL17</f>
        <v>1</v>
      </c>
      <c r="Y2" s="4">
        <f>TOTAL!AM17</f>
        <v>0</v>
      </c>
      <c r="Z2" s="4">
        <f>TOTAL!AN17</f>
        <v>0</v>
      </c>
      <c r="AA2" s="4">
        <f>TOTAL!AO17</f>
        <v>0</v>
      </c>
      <c r="AB2" s="4">
        <f>TOTAL!AP17</f>
        <v>0</v>
      </c>
      <c r="AC2" s="4">
        <f>TOTAL!AQ17</f>
        <v>0</v>
      </c>
      <c r="AD2" s="4">
        <f>TOTAL!AR17</f>
        <v>0</v>
      </c>
      <c r="AE2" s="4">
        <f>TOTAL!AS17</f>
        <v>0</v>
      </c>
      <c r="AF2" s="4">
        <f>TOTAL!AT17</f>
        <v>0</v>
      </c>
      <c r="AG2" s="4">
        <f>TOTAL!AU17</f>
        <v>0</v>
      </c>
      <c r="AH2" s="4">
        <f>TOTAL!AV17</f>
        <v>0</v>
      </c>
      <c r="AI2" s="4">
        <f>TOTAL!AW17</f>
        <v>0</v>
      </c>
      <c r="AJ2" s="4">
        <f>TOTAL!AX17</f>
        <v>0</v>
      </c>
      <c r="AK2" s="4">
        <f>TOTAL!AY17</f>
        <v>0</v>
      </c>
      <c r="AL2" s="4">
        <f>TOTAL!AZ17</f>
        <v>0</v>
      </c>
      <c r="AM2" s="4">
        <f>TOTAL!BA17</f>
        <v>0</v>
      </c>
      <c r="AN2" s="4">
        <f>TOTAL!BB17</f>
        <v>0</v>
      </c>
      <c r="AO2" s="4">
        <f>TOTAL!BC17</f>
        <v>0</v>
      </c>
      <c r="AP2" s="4">
        <f>TOTAL!BD17</f>
        <v>0</v>
      </c>
      <c r="AQ2" s="4">
        <f>TOTAL!BE17</f>
        <v>0</v>
      </c>
      <c r="AR2" s="4">
        <f>TOTAL!BF17</f>
        <v>0</v>
      </c>
      <c r="AS2" s="4">
        <f>TOTAL!BG17</f>
        <v>0</v>
      </c>
      <c r="AT2" s="4">
        <f>TOTAL!BH17</f>
        <v>0</v>
      </c>
      <c r="AU2" s="4">
        <f>TOTAL!BI17</f>
        <v>0</v>
      </c>
      <c r="AV2" s="4">
        <f>TOTAL!BJ17</f>
        <v>1</v>
      </c>
      <c r="AW2" s="4">
        <f>TOTAL!BK17</f>
        <v>0</v>
      </c>
      <c r="AX2" s="4">
        <f>TOTAL!BL17</f>
        <v>0</v>
      </c>
      <c r="AY2" s="4">
        <f>TOTAL!BM17</f>
        <v>0</v>
      </c>
      <c r="AZ2" s="4">
        <f>TOTAL!BN17</f>
        <v>0</v>
      </c>
      <c r="BA2" s="4">
        <f>TOTAL!BO17</f>
        <v>0</v>
      </c>
      <c r="BB2" s="4">
        <f>TOTAL!BP17</f>
        <v>0</v>
      </c>
      <c r="BC2" s="4">
        <f>TOTAL!BQ17</f>
        <v>0</v>
      </c>
      <c r="BD2" s="4">
        <f>TOTAL!BR17</f>
        <v>0</v>
      </c>
      <c r="BE2" s="4">
        <f>TOTAL!BS17</f>
        <v>0</v>
      </c>
      <c r="BF2" s="4">
        <f>TOTAL!BT17</f>
        <v>0</v>
      </c>
      <c r="BG2" s="4">
        <f>TOTAL!BU17</f>
        <v>0</v>
      </c>
      <c r="BH2" s="4">
        <f>TOTAL!BV17</f>
        <v>0</v>
      </c>
      <c r="BI2" s="4">
        <f>TOTAL!BW17</f>
        <v>0</v>
      </c>
      <c r="BJ2" s="4">
        <f>TOTAL!BX17</f>
        <v>1</v>
      </c>
      <c r="BK2" s="4">
        <f>TOTAL!BY17</f>
        <v>0</v>
      </c>
      <c r="BL2" s="4">
        <f>TOTAL!BZ17</f>
        <v>0</v>
      </c>
      <c r="BM2" s="4">
        <f>TOTAL!CA17</f>
        <v>0</v>
      </c>
      <c r="BN2" s="4">
        <f>TOTAL!CB17</f>
        <v>0</v>
      </c>
      <c r="BO2" s="4">
        <f>TOTAL!CC17</f>
        <v>0</v>
      </c>
      <c r="BP2" s="4">
        <f>TOTAL!CD17</f>
        <v>0</v>
      </c>
      <c r="BQ2" s="4">
        <f>TOTAL!CE17</f>
        <v>0</v>
      </c>
      <c r="BR2" s="4">
        <f>TOTAL!CF17</f>
        <v>0</v>
      </c>
      <c r="BS2" s="4">
        <f>TOTAL!CG17</f>
        <v>0</v>
      </c>
      <c r="BT2" s="4">
        <f>TOTAL!CH17</f>
        <v>0</v>
      </c>
      <c r="BU2" s="4">
        <f>TOTAL!CI17</f>
        <v>0</v>
      </c>
      <c r="BV2" s="4">
        <f>TOTAL!CJ17</f>
        <v>0</v>
      </c>
      <c r="BW2" s="4">
        <f>TOTAL!CK17</f>
        <v>0</v>
      </c>
      <c r="BX2" s="4">
        <f>TOTAL!CL17</f>
        <v>0</v>
      </c>
      <c r="BY2" s="4">
        <f>TOTAL!CM17</f>
        <v>0</v>
      </c>
      <c r="BZ2" s="4">
        <f>TOTAL!CN17</f>
        <v>0</v>
      </c>
      <c r="CA2" s="4">
        <f>TOTAL!CO17</f>
        <v>0</v>
      </c>
      <c r="CB2" s="4">
        <f>TOTAL!CP17</f>
        <v>0</v>
      </c>
      <c r="CC2" s="19">
        <f>SUM(B2:CB2)</f>
        <v>19</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0</v>
      </c>
      <c r="I3" s="5">
        <f t="shared" si="0"/>
        <v>0</v>
      </c>
      <c r="J3" s="5">
        <f t="shared" si="0"/>
        <v>0</v>
      </c>
      <c r="K3" s="5">
        <f t="shared" si="0"/>
        <v>0</v>
      </c>
      <c r="L3" s="5">
        <f t="shared" si="0"/>
        <v>0</v>
      </c>
      <c r="M3" s="5">
        <f t="shared" si="0"/>
        <v>0</v>
      </c>
      <c r="N3" s="5">
        <f t="shared" si="0"/>
        <v>0</v>
      </c>
      <c r="O3" s="5">
        <f t="shared" si="0"/>
        <v>6.8181818181818191E-2</v>
      </c>
      <c r="P3" s="5">
        <f t="shared" si="0"/>
        <v>0</v>
      </c>
      <c r="Q3" s="5">
        <f t="shared" si="0"/>
        <v>0.13636363636363638</v>
      </c>
      <c r="R3" s="5">
        <f t="shared" si="0"/>
        <v>0</v>
      </c>
      <c r="S3" s="5">
        <f t="shared" si="0"/>
        <v>0.81818181818181823</v>
      </c>
      <c r="T3" s="5">
        <f t="shared" si="0"/>
        <v>0</v>
      </c>
      <c r="U3" s="5">
        <f t="shared" si="0"/>
        <v>0</v>
      </c>
      <c r="V3" s="5">
        <f t="shared" si="0"/>
        <v>6.8181818181818191E-2</v>
      </c>
      <c r="W3" s="5">
        <f t="shared" si="0"/>
        <v>0</v>
      </c>
      <c r="X3" s="5">
        <f t="shared" si="0"/>
        <v>6.8181818181818191E-2</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0</v>
      </c>
      <c r="AT3" s="5">
        <f t="shared" si="1"/>
        <v>0</v>
      </c>
      <c r="AU3" s="5">
        <f t="shared" si="1"/>
        <v>0</v>
      </c>
      <c r="AV3" s="5">
        <f t="shared" si="1"/>
        <v>6.8181818181818191E-2</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6.8181818181818191E-2</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1.2954545454545454</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0</v>
      </c>
      <c r="I4" s="5">
        <f t="shared" si="3"/>
        <v>0</v>
      </c>
      <c r="J4" s="5">
        <f t="shared" si="3"/>
        <v>0</v>
      </c>
      <c r="K4" s="5">
        <f t="shared" si="3"/>
        <v>0</v>
      </c>
      <c r="L4" s="5">
        <f t="shared" si="3"/>
        <v>0</v>
      </c>
      <c r="M4" s="5">
        <f t="shared" si="3"/>
        <v>0</v>
      </c>
      <c r="N4" s="5">
        <f t="shared" si="3"/>
        <v>0</v>
      </c>
      <c r="O4" s="5">
        <f t="shared" si="3"/>
        <v>3.0991735537190088E-3</v>
      </c>
      <c r="P4" s="5">
        <f t="shared" si="3"/>
        <v>0</v>
      </c>
      <c r="Q4" s="5">
        <f t="shared" si="3"/>
        <v>6.1983471074380176E-3</v>
      </c>
      <c r="R4" s="5">
        <f t="shared" si="3"/>
        <v>0</v>
      </c>
      <c r="S4" s="5">
        <f t="shared" si="3"/>
        <v>3.71900826446281E-2</v>
      </c>
      <c r="T4" s="5">
        <f t="shared" si="3"/>
        <v>0</v>
      </c>
      <c r="U4" s="5">
        <f t="shared" si="3"/>
        <v>0</v>
      </c>
      <c r="V4" s="5">
        <f t="shared" si="3"/>
        <v>3.0991735537190088E-3</v>
      </c>
      <c r="W4" s="5">
        <f t="shared" si="3"/>
        <v>0</v>
      </c>
      <c r="X4" s="5">
        <f t="shared" si="3"/>
        <v>3.0991735537190088E-3</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0</v>
      </c>
      <c r="AT4" s="5">
        <f t="shared" si="4"/>
        <v>0</v>
      </c>
      <c r="AU4" s="5">
        <f t="shared" si="4"/>
        <v>0</v>
      </c>
      <c r="AV4" s="5">
        <f t="shared" si="4"/>
        <v>3.0991735537190088E-3</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3.0991735537190088E-3</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5.8884297520661176E-2</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0</v>
      </c>
      <c r="I5" s="5">
        <f t="shared" si="6"/>
        <v>0</v>
      </c>
      <c r="J5" s="5">
        <f t="shared" si="6"/>
        <v>0</v>
      </c>
      <c r="K5" s="5">
        <f t="shared" si="6"/>
        <v>0</v>
      </c>
      <c r="L5" s="5">
        <f t="shared" si="6"/>
        <v>0</v>
      </c>
      <c r="M5" s="5">
        <f t="shared" si="6"/>
        <v>0</v>
      </c>
      <c r="N5" s="5">
        <f t="shared" si="6"/>
        <v>0</v>
      </c>
      <c r="O5" s="5">
        <f t="shared" si="6"/>
        <v>1.5495867768595044E-3</v>
      </c>
      <c r="P5" s="5">
        <f t="shared" si="6"/>
        <v>0</v>
      </c>
      <c r="Q5" s="5">
        <f t="shared" si="6"/>
        <v>3.0991735537190088E-3</v>
      </c>
      <c r="R5" s="5">
        <f t="shared" si="6"/>
        <v>0</v>
      </c>
      <c r="S5" s="5">
        <f t="shared" si="6"/>
        <v>1.859504132231405E-2</v>
      </c>
      <c r="T5" s="5">
        <f t="shared" si="6"/>
        <v>0</v>
      </c>
      <c r="U5" s="5">
        <f t="shared" si="6"/>
        <v>0</v>
      </c>
      <c r="V5" s="5">
        <f t="shared" si="6"/>
        <v>1.5495867768595044E-3</v>
      </c>
      <c r="W5" s="5">
        <f t="shared" si="6"/>
        <v>0</v>
      </c>
      <c r="X5" s="5">
        <f t="shared" si="6"/>
        <v>1.5495867768595044E-3</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0</v>
      </c>
      <c r="AT5" s="5">
        <f t="shared" si="7"/>
        <v>0</v>
      </c>
      <c r="AU5" s="5">
        <f t="shared" si="7"/>
        <v>0</v>
      </c>
      <c r="AV5" s="5">
        <f t="shared" si="7"/>
        <v>1.5495867768595044E-3</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1.5495867768595044E-3</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2.9442148760330588E-2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45" x14ac:dyDescent="0.25">
      <c r="A8" s="33">
        <f>TOTAL!A17</f>
        <v>33</v>
      </c>
      <c r="B8" s="33" t="str">
        <f>TOTAL!B17</f>
        <v>SIERRA TINEO</v>
      </c>
      <c r="C8" s="33" t="str">
        <f>TOTAL!C17</f>
        <v>GREEN POWER WIND SPAIN 1, S.L.U.</v>
      </c>
      <c r="D8" s="33" t="str">
        <f>TOTAL!D17</f>
        <v>TINEO</v>
      </c>
      <c r="E8" s="33">
        <f>TOTAL!E17</f>
        <v>44</v>
      </c>
      <c r="F8" s="33">
        <f>TOTAL!F17</f>
        <v>22</v>
      </c>
      <c r="G8" s="34">
        <f>TOTAL!G17</f>
        <v>39933</v>
      </c>
      <c r="H8" s="34">
        <f>TOTAL!H17</f>
        <v>45291</v>
      </c>
      <c r="I8" s="35">
        <f>TOTAL!I17</f>
        <v>14.666666666666666</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173</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TOTAL!P18</f>
        <v>0</v>
      </c>
      <c r="C2" s="4">
        <f>TOTAL!Q18</f>
        <v>0</v>
      </c>
      <c r="D2" s="4">
        <f>TOTAL!R18</f>
        <v>0</v>
      </c>
      <c r="E2" s="4">
        <f>TOTAL!S18</f>
        <v>0</v>
      </c>
      <c r="F2" s="4">
        <f>TOTAL!T18</f>
        <v>0</v>
      </c>
      <c r="G2" s="4">
        <f>TOTAL!U18</f>
        <v>0</v>
      </c>
      <c r="H2" s="4">
        <f>TOTAL!V18</f>
        <v>1</v>
      </c>
      <c r="I2" s="4">
        <f>TOTAL!W18</f>
        <v>0</v>
      </c>
      <c r="J2" s="4">
        <f>TOTAL!X18</f>
        <v>0</v>
      </c>
      <c r="K2" s="4">
        <f>TOTAL!Y18</f>
        <v>0</v>
      </c>
      <c r="L2" s="4">
        <f>TOTAL!Z18</f>
        <v>0</v>
      </c>
      <c r="M2" s="4">
        <f>TOTAL!AA18</f>
        <v>0</v>
      </c>
      <c r="N2" s="4">
        <f>TOTAL!AB18</f>
        <v>0</v>
      </c>
      <c r="O2" s="4">
        <f>TOTAL!AC18</f>
        <v>1</v>
      </c>
      <c r="P2" s="4">
        <f>TOTAL!AD18</f>
        <v>0</v>
      </c>
      <c r="Q2" s="4">
        <f>TOTAL!AE18</f>
        <v>6</v>
      </c>
      <c r="R2" s="4">
        <f>TOTAL!AF18</f>
        <v>0</v>
      </c>
      <c r="S2" s="4">
        <f>TOTAL!AG18</f>
        <v>2</v>
      </c>
      <c r="T2" s="4">
        <f>TOTAL!AH18</f>
        <v>0</v>
      </c>
      <c r="U2" s="4">
        <f>TOTAL!AI18</f>
        <v>0</v>
      </c>
      <c r="V2" s="4">
        <f>TOTAL!AJ18</f>
        <v>0</v>
      </c>
      <c r="W2" s="4">
        <f>TOTAL!AK18</f>
        <v>0</v>
      </c>
      <c r="X2" s="4">
        <f>TOTAL!AL18</f>
        <v>0</v>
      </c>
      <c r="Y2" s="4">
        <f>TOTAL!AM18</f>
        <v>0</v>
      </c>
      <c r="Z2" s="4">
        <f>TOTAL!AN18</f>
        <v>0</v>
      </c>
      <c r="AA2" s="4">
        <f>TOTAL!AO18</f>
        <v>0</v>
      </c>
      <c r="AB2" s="4">
        <f>TOTAL!AP18</f>
        <v>0</v>
      </c>
      <c r="AC2" s="4">
        <f>TOTAL!AQ18</f>
        <v>0</v>
      </c>
      <c r="AD2" s="4">
        <f>TOTAL!AR18</f>
        <v>0</v>
      </c>
      <c r="AE2" s="4">
        <f>TOTAL!AS18</f>
        <v>0</v>
      </c>
      <c r="AF2" s="4">
        <f>TOTAL!AT18</f>
        <v>0</v>
      </c>
      <c r="AG2" s="4">
        <f>TOTAL!AU18</f>
        <v>0</v>
      </c>
      <c r="AH2" s="4">
        <f>TOTAL!AV18</f>
        <v>0</v>
      </c>
      <c r="AI2" s="4">
        <f>TOTAL!AW18</f>
        <v>0</v>
      </c>
      <c r="AJ2" s="4">
        <f>TOTAL!AX18</f>
        <v>0</v>
      </c>
      <c r="AK2" s="4">
        <f>TOTAL!AY18</f>
        <v>0</v>
      </c>
      <c r="AL2" s="4">
        <f>TOTAL!AZ18</f>
        <v>1</v>
      </c>
      <c r="AM2" s="4">
        <f>TOTAL!BA18</f>
        <v>1</v>
      </c>
      <c r="AN2" s="4">
        <f>TOTAL!BB18</f>
        <v>0</v>
      </c>
      <c r="AO2" s="4">
        <f>TOTAL!BC18</f>
        <v>0</v>
      </c>
      <c r="AP2" s="4">
        <f>TOTAL!BD18</f>
        <v>0</v>
      </c>
      <c r="AQ2" s="4">
        <f>TOTAL!BE18</f>
        <v>0</v>
      </c>
      <c r="AR2" s="4">
        <f>TOTAL!BF18</f>
        <v>0</v>
      </c>
      <c r="AS2" s="4">
        <f>TOTAL!BG18</f>
        <v>0</v>
      </c>
      <c r="AT2" s="4">
        <f>TOTAL!BH18</f>
        <v>0</v>
      </c>
      <c r="AU2" s="4">
        <f>TOTAL!BI18</f>
        <v>0</v>
      </c>
      <c r="AV2" s="4">
        <f>TOTAL!BJ18</f>
        <v>1</v>
      </c>
      <c r="AW2" s="4">
        <f>TOTAL!BK18</f>
        <v>0</v>
      </c>
      <c r="AX2" s="4">
        <f>TOTAL!BL18</f>
        <v>0</v>
      </c>
      <c r="AY2" s="4">
        <f>TOTAL!BM18</f>
        <v>0</v>
      </c>
      <c r="AZ2" s="4">
        <f>TOTAL!BN18</f>
        <v>0</v>
      </c>
      <c r="BA2" s="4">
        <f>TOTAL!BO18</f>
        <v>0</v>
      </c>
      <c r="BB2" s="4">
        <f>TOTAL!BP18</f>
        <v>0</v>
      </c>
      <c r="BC2" s="4">
        <f>TOTAL!BQ18</f>
        <v>0</v>
      </c>
      <c r="BD2" s="4">
        <f>TOTAL!BR18</f>
        <v>0</v>
      </c>
      <c r="BE2" s="4">
        <f>TOTAL!BS18</f>
        <v>0</v>
      </c>
      <c r="BF2" s="4">
        <f>TOTAL!BT18</f>
        <v>0</v>
      </c>
      <c r="BG2" s="4">
        <f>TOTAL!BU18</f>
        <v>0</v>
      </c>
      <c r="BH2" s="4">
        <f>TOTAL!BV18</f>
        <v>0</v>
      </c>
      <c r="BI2" s="4">
        <f>TOTAL!BW18</f>
        <v>0</v>
      </c>
      <c r="BJ2" s="4">
        <f>TOTAL!BX18</f>
        <v>1</v>
      </c>
      <c r="BK2" s="4">
        <f>TOTAL!BY18</f>
        <v>0</v>
      </c>
      <c r="BL2" s="4">
        <f>TOTAL!BZ18</f>
        <v>0</v>
      </c>
      <c r="BM2" s="4">
        <f>TOTAL!CA18</f>
        <v>0</v>
      </c>
      <c r="BN2" s="4">
        <f>TOTAL!CB18</f>
        <v>0</v>
      </c>
      <c r="BO2" s="4">
        <f>TOTAL!CC18</f>
        <v>0</v>
      </c>
      <c r="BP2" s="4">
        <f>TOTAL!CD18</f>
        <v>0</v>
      </c>
      <c r="BQ2" s="4">
        <f>TOTAL!CE18</f>
        <v>0</v>
      </c>
      <c r="BR2" s="4">
        <f>TOTAL!CF18</f>
        <v>0</v>
      </c>
      <c r="BS2" s="4">
        <f>TOTAL!CG18</f>
        <v>0</v>
      </c>
      <c r="BT2" s="4">
        <f>TOTAL!CH18</f>
        <v>0</v>
      </c>
      <c r="BU2" s="4">
        <f>TOTAL!CI18</f>
        <v>0</v>
      </c>
      <c r="BV2" s="4">
        <f>TOTAL!CJ18</f>
        <v>0</v>
      </c>
      <c r="BW2" s="4">
        <f>TOTAL!CK18</f>
        <v>0</v>
      </c>
      <c r="BX2" s="4">
        <f>TOTAL!CL18</f>
        <v>0</v>
      </c>
      <c r="BY2" s="4">
        <f>TOTAL!CM18</f>
        <v>0</v>
      </c>
      <c r="BZ2" s="4">
        <f>TOTAL!CN18</f>
        <v>0</v>
      </c>
      <c r="CA2" s="4">
        <f>TOTAL!CO18</f>
        <v>0</v>
      </c>
      <c r="CB2" s="4">
        <f>TOTAL!CP18</f>
        <v>0</v>
      </c>
      <c r="CC2" s="19">
        <f>SUM(B2:CB2)</f>
        <v>14</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0.3529411764705882</v>
      </c>
      <c r="I3" s="5">
        <f t="shared" si="0"/>
        <v>0</v>
      </c>
      <c r="J3" s="5">
        <f t="shared" si="0"/>
        <v>0</v>
      </c>
      <c r="K3" s="5">
        <f t="shared" si="0"/>
        <v>0</v>
      </c>
      <c r="L3" s="5">
        <f t="shared" si="0"/>
        <v>0</v>
      </c>
      <c r="M3" s="5">
        <f t="shared" si="0"/>
        <v>0</v>
      </c>
      <c r="N3" s="5">
        <f t="shared" si="0"/>
        <v>0</v>
      </c>
      <c r="O3" s="5">
        <f t="shared" si="0"/>
        <v>0.3529411764705882</v>
      </c>
      <c r="P3" s="5">
        <f t="shared" si="0"/>
        <v>0</v>
      </c>
      <c r="Q3" s="5">
        <f t="shared" si="0"/>
        <v>2.1176470588235294</v>
      </c>
      <c r="R3" s="5">
        <f t="shared" si="0"/>
        <v>0</v>
      </c>
      <c r="S3" s="5">
        <f t="shared" si="0"/>
        <v>0.70588235294117641</v>
      </c>
      <c r="T3" s="5">
        <f t="shared" si="0"/>
        <v>0</v>
      </c>
      <c r="U3" s="5">
        <f t="shared" si="0"/>
        <v>0</v>
      </c>
      <c r="V3" s="5">
        <f t="shared" si="0"/>
        <v>0</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0.3529411764705882</v>
      </c>
      <c r="AM3" s="5">
        <f t="shared" si="1"/>
        <v>0.3529411764705882</v>
      </c>
      <c r="AN3" s="5">
        <f t="shared" si="1"/>
        <v>0</v>
      </c>
      <c r="AO3" s="5">
        <f t="shared" si="1"/>
        <v>0</v>
      </c>
      <c r="AP3" s="5">
        <f t="shared" si="1"/>
        <v>0</v>
      </c>
      <c r="AQ3" s="5">
        <f t="shared" si="1"/>
        <v>0</v>
      </c>
      <c r="AR3" s="5">
        <f t="shared" si="1"/>
        <v>0</v>
      </c>
      <c r="AS3" s="5">
        <f t="shared" si="1"/>
        <v>0</v>
      </c>
      <c r="AT3" s="5">
        <f t="shared" si="1"/>
        <v>0</v>
      </c>
      <c r="AU3" s="5">
        <f t="shared" si="1"/>
        <v>0</v>
      </c>
      <c r="AV3" s="5">
        <f t="shared" si="1"/>
        <v>0.3529411764705882</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0.3529411764705882</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4.9411764705882346</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2.5210084033613443E-2</v>
      </c>
      <c r="I4" s="5">
        <f t="shared" si="3"/>
        <v>0</v>
      </c>
      <c r="J4" s="5">
        <f t="shared" si="3"/>
        <v>0</v>
      </c>
      <c r="K4" s="5">
        <f t="shared" si="3"/>
        <v>0</v>
      </c>
      <c r="L4" s="5">
        <f t="shared" si="3"/>
        <v>0</v>
      </c>
      <c r="M4" s="5">
        <f t="shared" si="3"/>
        <v>0</v>
      </c>
      <c r="N4" s="5">
        <f t="shared" si="3"/>
        <v>0</v>
      </c>
      <c r="O4" s="5">
        <f t="shared" si="3"/>
        <v>2.5210084033613443E-2</v>
      </c>
      <c r="P4" s="5">
        <f t="shared" si="3"/>
        <v>0</v>
      </c>
      <c r="Q4" s="5">
        <f t="shared" si="3"/>
        <v>0.15126050420168066</v>
      </c>
      <c r="R4" s="5">
        <f t="shared" si="3"/>
        <v>0</v>
      </c>
      <c r="S4" s="5">
        <f t="shared" si="3"/>
        <v>5.0420168067226885E-2</v>
      </c>
      <c r="T4" s="5">
        <f t="shared" si="3"/>
        <v>0</v>
      </c>
      <c r="U4" s="5">
        <f t="shared" si="3"/>
        <v>0</v>
      </c>
      <c r="V4" s="5">
        <f t="shared" si="3"/>
        <v>0</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2.5210084033613443E-2</v>
      </c>
      <c r="AM4" s="5">
        <f t="shared" si="4"/>
        <v>2.5210084033613443E-2</v>
      </c>
      <c r="AN4" s="5">
        <f t="shared" si="4"/>
        <v>0</v>
      </c>
      <c r="AO4" s="5">
        <f t="shared" si="4"/>
        <v>0</v>
      </c>
      <c r="AP4" s="5">
        <f t="shared" si="4"/>
        <v>0</v>
      </c>
      <c r="AQ4" s="5">
        <f t="shared" si="4"/>
        <v>0</v>
      </c>
      <c r="AR4" s="5">
        <f t="shared" si="4"/>
        <v>0</v>
      </c>
      <c r="AS4" s="5">
        <f t="shared" si="4"/>
        <v>0</v>
      </c>
      <c r="AT4" s="5">
        <f t="shared" si="4"/>
        <v>0</v>
      </c>
      <c r="AU4" s="5">
        <f t="shared" si="4"/>
        <v>0</v>
      </c>
      <c r="AV4" s="5">
        <f t="shared" si="4"/>
        <v>2.5210084033613443E-2</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2.5210084033613443E-2</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0.35294117647058831</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9.6038415366146452E-3</v>
      </c>
      <c r="I5" s="5">
        <f t="shared" si="6"/>
        <v>0</v>
      </c>
      <c r="J5" s="5">
        <f t="shared" si="6"/>
        <v>0</v>
      </c>
      <c r="K5" s="5">
        <f t="shared" si="6"/>
        <v>0</v>
      </c>
      <c r="L5" s="5">
        <f t="shared" si="6"/>
        <v>0</v>
      </c>
      <c r="M5" s="5">
        <f t="shared" si="6"/>
        <v>0</v>
      </c>
      <c r="N5" s="5">
        <f t="shared" si="6"/>
        <v>0</v>
      </c>
      <c r="O5" s="5">
        <f t="shared" si="6"/>
        <v>9.6038415366146452E-3</v>
      </c>
      <c r="P5" s="5">
        <f t="shared" si="6"/>
        <v>0</v>
      </c>
      <c r="Q5" s="5">
        <f t="shared" si="6"/>
        <v>5.7623049219687875E-2</v>
      </c>
      <c r="R5" s="5">
        <f t="shared" si="6"/>
        <v>0</v>
      </c>
      <c r="S5" s="5">
        <f t="shared" si="6"/>
        <v>1.920768307322929E-2</v>
      </c>
      <c r="T5" s="5">
        <f t="shared" si="6"/>
        <v>0</v>
      </c>
      <c r="U5" s="5">
        <f t="shared" si="6"/>
        <v>0</v>
      </c>
      <c r="V5" s="5">
        <f t="shared" si="6"/>
        <v>0</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9.6038415366146452E-3</v>
      </c>
      <c r="AM5" s="5">
        <f t="shared" si="7"/>
        <v>9.6038415366146452E-3</v>
      </c>
      <c r="AN5" s="5">
        <f t="shared" si="7"/>
        <v>0</v>
      </c>
      <c r="AO5" s="5">
        <f t="shared" si="7"/>
        <v>0</v>
      </c>
      <c r="AP5" s="5">
        <f t="shared" si="7"/>
        <v>0</v>
      </c>
      <c r="AQ5" s="5">
        <f t="shared" si="7"/>
        <v>0</v>
      </c>
      <c r="AR5" s="5">
        <f t="shared" si="7"/>
        <v>0</v>
      </c>
      <c r="AS5" s="5">
        <f t="shared" si="7"/>
        <v>0</v>
      </c>
      <c r="AT5" s="5">
        <f t="shared" si="7"/>
        <v>0</v>
      </c>
      <c r="AU5" s="5">
        <f t="shared" si="7"/>
        <v>0</v>
      </c>
      <c r="AV5" s="5">
        <f t="shared" si="7"/>
        <v>9.6038415366146452E-3</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9.6038415366146452E-3</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0.13445378151260504</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45" x14ac:dyDescent="0.25">
      <c r="A8" s="33">
        <f>TOTAL!A18</f>
        <v>34</v>
      </c>
      <c r="B8" s="33" t="str">
        <f>TOTAL!B18</f>
        <v>CORDEL Y VIDURAL</v>
      </c>
      <c r="C8" s="33" t="str">
        <f>TOTAL!C18</f>
        <v>PARQUE EÓLICO CORDEL-VIDURAL, S.L.</v>
      </c>
      <c r="D8" s="33" t="str">
        <f>TOTAL!D18</f>
        <v>NAVIA, VALDÉS Y VILLAYÓN</v>
      </c>
      <c r="E8" s="33">
        <f>TOTAL!E18</f>
        <v>36.75</v>
      </c>
      <c r="F8" s="33">
        <f>TOTAL!F18</f>
        <v>14</v>
      </c>
      <c r="G8" s="34">
        <f>TOTAL!G18</f>
        <v>44230</v>
      </c>
      <c r="H8" s="34">
        <f>TOTAL!H18</f>
        <v>45291</v>
      </c>
      <c r="I8" s="35">
        <f>TOTAL!I18</f>
        <v>2.8333333333333335</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147</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TOTAL!P19</f>
        <v>0</v>
      </c>
      <c r="C2" s="4">
        <f>TOTAL!Q19</f>
        <v>0</v>
      </c>
      <c r="D2" s="4">
        <f>TOTAL!R19</f>
        <v>0</v>
      </c>
      <c r="E2" s="4">
        <f>TOTAL!S19</f>
        <v>0</v>
      </c>
      <c r="F2" s="4">
        <f>TOTAL!T19</f>
        <v>0</v>
      </c>
      <c r="G2" s="4">
        <f>TOTAL!U19</f>
        <v>1</v>
      </c>
      <c r="H2" s="4">
        <f>TOTAL!V19</f>
        <v>0</v>
      </c>
      <c r="I2" s="4">
        <f>TOTAL!W19</f>
        <v>0</v>
      </c>
      <c r="J2" s="4">
        <f>TOTAL!X19</f>
        <v>0</v>
      </c>
      <c r="K2" s="4">
        <f>TOTAL!Y19</f>
        <v>0</v>
      </c>
      <c r="L2" s="4">
        <f>TOTAL!Z19</f>
        <v>0</v>
      </c>
      <c r="M2" s="4">
        <f>TOTAL!AA19</f>
        <v>0</v>
      </c>
      <c r="N2" s="4">
        <f>TOTAL!AB19</f>
        <v>0</v>
      </c>
      <c r="O2" s="4">
        <f>TOTAL!AC19</f>
        <v>0</v>
      </c>
      <c r="P2" s="4">
        <f>TOTAL!AD19</f>
        <v>0</v>
      </c>
      <c r="Q2" s="4">
        <f>TOTAL!AE19</f>
        <v>17</v>
      </c>
      <c r="R2" s="4">
        <f>TOTAL!AF19</f>
        <v>0</v>
      </c>
      <c r="S2" s="4">
        <f>TOTAL!AG19</f>
        <v>0</v>
      </c>
      <c r="T2" s="4">
        <f>TOTAL!AH19</f>
        <v>0</v>
      </c>
      <c r="U2" s="4">
        <f>TOTAL!AI19</f>
        <v>0</v>
      </c>
      <c r="V2" s="4">
        <f>TOTAL!AJ19</f>
        <v>0</v>
      </c>
      <c r="W2" s="4">
        <f>TOTAL!AK19</f>
        <v>0</v>
      </c>
      <c r="X2" s="4">
        <f>TOTAL!AL19</f>
        <v>0</v>
      </c>
      <c r="Y2" s="4">
        <f>TOTAL!AM19</f>
        <v>0</v>
      </c>
      <c r="Z2" s="4">
        <f>TOTAL!AN19</f>
        <v>0</v>
      </c>
      <c r="AA2" s="4">
        <f>TOTAL!AO19</f>
        <v>0</v>
      </c>
      <c r="AB2" s="4">
        <f>TOTAL!AP19</f>
        <v>0</v>
      </c>
      <c r="AC2" s="4">
        <f>TOTAL!AQ19</f>
        <v>0</v>
      </c>
      <c r="AD2" s="4">
        <f>TOTAL!AR19</f>
        <v>1</v>
      </c>
      <c r="AE2" s="4">
        <f>TOTAL!AS19</f>
        <v>0</v>
      </c>
      <c r="AF2" s="4">
        <f>TOTAL!AT19</f>
        <v>0</v>
      </c>
      <c r="AG2" s="4">
        <f>TOTAL!AU19</f>
        <v>0</v>
      </c>
      <c r="AH2" s="4">
        <f>TOTAL!AV19</f>
        <v>0</v>
      </c>
      <c r="AI2" s="4">
        <f>TOTAL!AW19</f>
        <v>0</v>
      </c>
      <c r="AJ2" s="4">
        <f>TOTAL!AX19</f>
        <v>0</v>
      </c>
      <c r="AK2" s="4">
        <f>TOTAL!AY19</f>
        <v>0</v>
      </c>
      <c r="AL2" s="4">
        <f>TOTAL!AZ19</f>
        <v>0</v>
      </c>
      <c r="AM2" s="4">
        <f>TOTAL!BA19</f>
        <v>0</v>
      </c>
      <c r="AN2" s="4">
        <f>TOTAL!BB19</f>
        <v>0</v>
      </c>
      <c r="AO2" s="4">
        <f>TOTAL!BC19</f>
        <v>0</v>
      </c>
      <c r="AP2" s="4">
        <f>TOTAL!BD19</f>
        <v>0</v>
      </c>
      <c r="AQ2" s="4">
        <f>TOTAL!BE19</f>
        <v>0</v>
      </c>
      <c r="AR2" s="4">
        <f>TOTAL!BF19</f>
        <v>0</v>
      </c>
      <c r="AS2" s="4">
        <f>TOTAL!BG19</f>
        <v>0</v>
      </c>
      <c r="AT2" s="4">
        <f>TOTAL!BH19</f>
        <v>0</v>
      </c>
      <c r="AU2" s="4">
        <f>TOTAL!BI19</f>
        <v>0</v>
      </c>
      <c r="AV2" s="4">
        <f>TOTAL!BJ19</f>
        <v>0</v>
      </c>
      <c r="AW2" s="4">
        <f>TOTAL!BK19</f>
        <v>0</v>
      </c>
      <c r="AX2" s="4">
        <f>TOTAL!BL19</f>
        <v>0</v>
      </c>
      <c r="AY2" s="4">
        <f>TOTAL!BM19</f>
        <v>0</v>
      </c>
      <c r="AZ2" s="4">
        <f>TOTAL!BN19</f>
        <v>0</v>
      </c>
      <c r="BA2" s="4">
        <f>TOTAL!BO19</f>
        <v>0</v>
      </c>
      <c r="BB2" s="4">
        <f>TOTAL!BP19</f>
        <v>0</v>
      </c>
      <c r="BC2" s="4">
        <f>TOTAL!BQ19</f>
        <v>0</v>
      </c>
      <c r="BD2" s="4">
        <f>TOTAL!BR19</f>
        <v>0</v>
      </c>
      <c r="BE2" s="4">
        <f>TOTAL!BS19</f>
        <v>0</v>
      </c>
      <c r="BF2" s="4">
        <f>TOTAL!BT19</f>
        <v>0</v>
      </c>
      <c r="BG2" s="4">
        <f>TOTAL!BU19</f>
        <v>0</v>
      </c>
      <c r="BH2" s="4">
        <f>TOTAL!BV19</f>
        <v>0</v>
      </c>
      <c r="BI2" s="4">
        <f>TOTAL!BW19</f>
        <v>0</v>
      </c>
      <c r="BJ2" s="4">
        <f>TOTAL!BX19</f>
        <v>0</v>
      </c>
      <c r="BK2" s="4">
        <f>TOTAL!BY19</f>
        <v>0</v>
      </c>
      <c r="BL2" s="4">
        <f>TOTAL!BZ19</f>
        <v>0</v>
      </c>
      <c r="BM2" s="4">
        <f>TOTAL!CA19</f>
        <v>0</v>
      </c>
      <c r="BN2" s="4">
        <f>TOTAL!CB19</f>
        <v>0</v>
      </c>
      <c r="BO2" s="4">
        <f>TOTAL!CC19</f>
        <v>0</v>
      </c>
      <c r="BP2" s="4">
        <f>TOTAL!CD19</f>
        <v>0</v>
      </c>
      <c r="BQ2" s="4">
        <f>TOTAL!CE19</f>
        <v>0</v>
      </c>
      <c r="BR2" s="4">
        <f>TOTAL!CF19</f>
        <v>1</v>
      </c>
      <c r="BS2" s="4">
        <f>TOTAL!CG19</f>
        <v>0</v>
      </c>
      <c r="BT2" s="4">
        <f>TOTAL!CH19</f>
        <v>0</v>
      </c>
      <c r="BU2" s="4">
        <f>TOTAL!CI19</f>
        <v>0</v>
      </c>
      <c r="BV2" s="4">
        <f>TOTAL!CJ19</f>
        <v>0</v>
      </c>
      <c r="BW2" s="4">
        <f>TOTAL!CK19</f>
        <v>0</v>
      </c>
      <c r="BX2" s="4">
        <f>TOTAL!CL19</f>
        <v>0</v>
      </c>
      <c r="BY2" s="4">
        <f>TOTAL!CM19</f>
        <v>0</v>
      </c>
      <c r="BZ2" s="4">
        <f>TOTAL!CN19</f>
        <v>0</v>
      </c>
      <c r="CA2" s="4">
        <f>TOTAL!CO19</f>
        <v>0</v>
      </c>
      <c r="CB2" s="4">
        <f>TOTAL!CP19</f>
        <v>0</v>
      </c>
      <c r="CC2" s="19">
        <f>SUM(B2:CB2)</f>
        <v>20</v>
      </c>
    </row>
    <row r="3" spans="1:81" s="6" customFormat="1" x14ac:dyDescent="0.25">
      <c r="A3" s="45" t="s">
        <v>129</v>
      </c>
      <c r="B3" s="5">
        <f t="shared" ref="B3:AG3" si="0">B2/$I$8</f>
        <v>0</v>
      </c>
      <c r="C3" s="5">
        <f t="shared" si="0"/>
        <v>0</v>
      </c>
      <c r="D3" s="5">
        <f t="shared" si="0"/>
        <v>0</v>
      </c>
      <c r="E3" s="5">
        <f t="shared" si="0"/>
        <v>0</v>
      </c>
      <c r="F3" s="5">
        <f t="shared" si="0"/>
        <v>0</v>
      </c>
      <c r="G3" s="5">
        <f t="shared" si="0"/>
        <v>5.8252427184466014E-2</v>
      </c>
      <c r="H3" s="5">
        <f t="shared" si="0"/>
        <v>0</v>
      </c>
      <c r="I3" s="5">
        <f t="shared" si="0"/>
        <v>0</v>
      </c>
      <c r="J3" s="5">
        <f t="shared" si="0"/>
        <v>0</v>
      </c>
      <c r="K3" s="5">
        <f t="shared" si="0"/>
        <v>0</v>
      </c>
      <c r="L3" s="5">
        <f t="shared" si="0"/>
        <v>0</v>
      </c>
      <c r="M3" s="5">
        <f t="shared" si="0"/>
        <v>0</v>
      </c>
      <c r="N3" s="5">
        <f t="shared" si="0"/>
        <v>0</v>
      </c>
      <c r="O3" s="5">
        <f t="shared" si="0"/>
        <v>0</v>
      </c>
      <c r="P3" s="5">
        <f t="shared" si="0"/>
        <v>0</v>
      </c>
      <c r="Q3" s="5">
        <f t="shared" si="0"/>
        <v>0.99029126213592222</v>
      </c>
      <c r="R3" s="5">
        <f t="shared" si="0"/>
        <v>0</v>
      </c>
      <c r="S3" s="5">
        <f t="shared" si="0"/>
        <v>0</v>
      </c>
      <c r="T3" s="5">
        <f t="shared" si="0"/>
        <v>0</v>
      </c>
      <c r="U3" s="5">
        <f t="shared" si="0"/>
        <v>0</v>
      </c>
      <c r="V3" s="5">
        <f t="shared" si="0"/>
        <v>0</v>
      </c>
      <c r="W3" s="5">
        <f t="shared" si="0"/>
        <v>0</v>
      </c>
      <c r="X3" s="5">
        <f t="shared" si="0"/>
        <v>0</v>
      </c>
      <c r="Y3" s="5">
        <f t="shared" si="0"/>
        <v>0</v>
      </c>
      <c r="Z3" s="5">
        <f t="shared" si="0"/>
        <v>0</v>
      </c>
      <c r="AA3" s="5">
        <f t="shared" si="0"/>
        <v>0</v>
      </c>
      <c r="AB3" s="5">
        <f t="shared" si="0"/>
        <v>0</v>
      </c>
      <c r="AC3" s="5">
        <f t="shared" si="0"/>
        <v>0</v>
      </c>
      <c r="AD3" s="5">
        <f t="shared" si="0"/>
        <v>5.8252427184466014E-2</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0</v>
      </c>
      <c r="AT3" s="5">
        <f t="shared" si="1"/>
        <v>0</v>
      </c>
      <c r="AU3" s="5">
        <f t="shared" si="1"/>
        <v>0</v>
      </c>
      <c r="AV3" s="5">
        <f t="shared" si="1"/>
        <v>0</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5.8252427184466014E-2</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1.1650485436893203</v>
      </c>
    </row>
    <row r="4" spans="1:81" s="6" customFormat="1" ht="30" x14ac:dyDescent="0.25">
      <c r="A4" s="45" t="s">
        <v>127</v>
      </c>
      <c r="B4" s="5">
        <f t="shared" ref="B4:AG4" si="3">B2/($F$8*$I$8)</f>
        <v>0</v>
      </c>
      <c r="C4" s="5">
        <f t="shared" si="3"/>
        <v>0</v>
      </c>
      <c r="D4" s="5">
        <f t="shared" si="3"/>
        <v>0</v>
      </c>
      <c r="E4" s="5">
        <f t="shared" si="3"/>
        <v>0</v>
      </c>
      <c r="F4" s="5">
        <f t="shared" si="3"/>
        <v>0</v>
      </c>
      <c r="G4" s="5">
        <f t="shared" si="3"/>
        <v>1.4207909069381955E-3</v>
      </c>
      <c r="H4" s="5">
        <f t="shared" si="3"/>
        <v>0</v>
      </c>
      <c r="I4" s="5">
        <f t="shared" si="3"/>
        <v>0</v>
      </c>
      <c r="J4" s="5">
        <f t="shared" si="3"/>
        <v>0</v>
      </c>
      <c r="K4" s="5">
        <f t="shared" si="3"/>
        <v>0</v>
      </c>
      <c r="L4" s="5">
        <f t="shared" si="3"/>
        <v>0</v>
      </c>
      <c r="M4" s="5">
        <f t="shared" si="3"/>
        <v>0</v>
      </c>
      <c r="N4" s="5">
        <f t="shared" si="3"/>
        <v>0</v>
      </c>
      <c r="O4" s="5">
        <f t="shared" si="3"/>
        <v>0</v>
      </c>
      <c r="P4" s="5">
        <f t="shared" si="3"/>
        <v>0</v>
      </c>
      <c r="Q4" s="5">
        <f t="shared" si="3"/>
        <v>2.4153445417949324E-2</v>
      </c>
      <c r="R4" s="5">
        <f t="shared" si="3"/>
        <v>0</v>
      </c>
      <c r="S4" s="5">
        <f t="shared" si="3"/>
        <v>0</v>
      </c>
      <c r="T4" s="5">
        <f t="shared" si="3"/>
        <v>0</v>
      </c>
      <c r="U4" s="5">
        <f t="shared" si="3"/>
        <v>0</v>
      </c>
      <c r="V4" s="5">
        <f t="shared" si="3"/>
        <v>0</v>
      </c>
      <c r="W4" s="5">
        <f t="shared" si="3"/>
        <v>0</v>
      </c>
      <c r="X4" s="5">
        <f t="shared" si="3"/>
        <v>0</v>
      </c>
      <c r="Y4" s="5">
        <f t="shared" si="3"/>
        <v>0</v>
      </c>
      <c r="Z4" s="5">
        <f t="shared" si="3"/>
        <v>0</v>
      </c>
      <c r="AA4" s="5">
        <f t="shared" si="3"/>
        <v>0</v>
      </c>
      <c r="AB4" s="5">
        <f t="shared" si="3"/>
        <v>0</v>
      </c>
      <c r="AC4" s="5">
        <f t="shared" si="3"/>
        <v>0</v>
      </c>
      <c r="AD4" s="5">
        <f t="shared" si="3"/>
        <v>1.4207909069381955E-3</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0</v>
      </c>
      <c r="AT4" s="5">
        <f t="shared" si="4"/>
        <v>0</v>
      </c>
      <c r="AU4" s="5">
        <f t="shared" si="4"/>
        <v>0</v>
      </c>
      <c r="AV4" s="5">
        <f t="shared" si="4"/>
        <v>0</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1.4207909069381955E-3</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2.8415818138763912E-2</v>
      </c>
    </row>
    <row r="5" spans="1:81" s="6" customFormat="1" ht="30" x14ac:dyDescent="0.25">
      <c r="A5" s="45" t="s">
        <v>128</v>
      </c>
      <c r="B5" s="5">
        <f t="shared" ref="B5:AG5" si="6">B2/($E$8*$I$8)</f>
        <v>0</v>
      </c>
      <c r="C5" s="5">
        <f t="shared" si="6"/>
        <v>0</v>
      </c>
      <c r="D5" s="5">
        <f t="shared" si="6"/>
        <v>0</v>
      </c>
      <c r="E5" s="5">
        <f t="shared" si="6"/>
        <v>0</v>
      </c>
      <c r="F5" s="5">
        <f t="shared" si="6"/>
        <v>0</v>
      </c>
      <c r="G5" s="5">
        <f t="shared" si="6"/>
        <v>1.6715187140449357E-3</v>
      </c>
      <c r="H5" s="5">
        <f t="shared" si="6"/>
        <v>0</v>
      </c>
      <c r="I5" s="5">
        <f t="shared" si="6"/>
        <v>0</v>
      </c>
      <c r="J5" s="5">
        <f t="shared" si="6"/>
        <v>0</v>
      </c>
      <c r="K5" s="5">
        <f t="shared" si="6"/>
        <v>0</v>
      </c>
      <c r="L5" s="5">
        <f t="shared" si="6"/>
        <v>0</v>
      </c>
      <c r="M5" s="5">
        <f t="shared" si="6"/>
        <v>0</v>
      </c>
      <c r="N5" s="5">
        <f t="shared" si="6"/>
        <v>0</v>
      </c>
      <c r="O5" s="5">
        <f t="shared" si="6"/>
        <v>0</v>
      </c>
      <c r="P5" s="5">
        <f t="shared" si="6"/>
        <v>0</v>
      </c>
      <c r="Q5" s="5">
        <f t="shared" si="6"/>
        <v>2.8415818138763906E-2</v>
      </c>
      <c r="R5" s="5">
        <f t="shared" si="6"/>
        <v>0</v>
      </c>
      <c r="S5" s="5">
        <f t="shared" si="6"/>
        <v>0</v>
      </c>
      <c r="T5" s="5">
        <f t="shared" si="6"/>
        <v>0</v>
      </c>
      <c r="U5" s="5">
        <f t="shared" si="6"/>
        <v>0</v>
      </c>
      <c r="V5" s="5">
        <f t="shared" si="6"/>
        <v>0</v>
      </c>
      <c r="W5" s="5">
        <f t="shared" si="6"/>
        <v>0</v>
      </c>
      <c r="X5" s="5">
        <f t="shared" si="6"/>
        <v>0</v>
      </c>
      <c r="Y5" s="5">
        <f t="shared" si="6"/>
        <v>0</v>
      </c>
      <c r="Z5" s="5">
        <f t="shared" si="6"/>
        <v>0</v>
      </c>
      <c r="AA5" s="5">
        <f t="shared" si="6"/>
        <v>0</v>
      </c>
      <c r="AB5" s="5">
        <f t="shared" si="6"/>
        <v>0</v>
      </c>
      <c r="AC5" s="5">
        <f t="shared" si="6"/>
        <v>0</v>
      </c>
      <c r="AD5" s="5">
        <f t="shared" si="6"/>
        <v>1.6715187140449357E-3</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0</v>
      </c>
      <c r="AT5" s="5">
        <f t="shared" si="7"/>
        <v>0</v>
      </c>
      <c r="AU5" s="5">
        <f t="shared" si="7"/>
        <v>0</v>
      </c>
      <c r="AV5" s="5">
        <f t="shared" si="7"/>
        <v>0</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1.6715187140449357E-3</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3.3430374280898713E-2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TOTAL!A19</f>
        <v>39</v>
      </c>
      <c r="B8" s="33" t="str">
        <f>TOTAL!B19</f>
        <v>BELMONTE</v>
      </c>
      <c r="C8" s="33" t="str">
        <f>TOTAL!C19</f>
        <v>PARQUE EÓLICO BELMONTE, S.A.</v>
      </c>
      <c r="D8" s="33" t="str">
        <f>TOTAL!D19</f>
        <v>BELMONTE DE MIRANDA</v>
      </c>
      <c r="E8" s="33">
        <f>TOTAL!E19</f>
        <v>34.85</v>
      </c>
      <c r="F8" s="33">
        <f>TOTAL!F19</f>
        <v>41</v>
      </c>
      <c r="G8" s="34">
        <f>TOTAL!G19</f>
        <v>39006</v>
      </c>
      <c r="H8" s="34">
        <f>TOTAL!H19</f>
        <v>45291</v>
      </c>
      <c r="I8" s="35">
        <f>TOTAL!I19</f>
        <v>17.166666666666668</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174</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TOTAL!P20</f>
        <v>0</v>
      </c>
      <c r="C2" s="4">
        <f>TOTAL!Q20</f>
        <v>0</v>
      </c>
      <c r="D2" s="4">
        <f>TOTAL!R20</f>
        <v>0</v>
      </c>
      <c r="E2" s="4">
        <f>TOTAL!S20</f>
        <v>0</v>
      </c>
      <c r="F2" s="4">
        <f>TOTAL!T20</f>
        <v>0</v>
      </c>
      <c r="G2" s="4">
        <f>TOTAL!U20</f>
        <v>0</v>
      </c>
      <c r="H2" s="4">
        <f>TOTAL!V20</f>
        <v>4</v>
      </c>
      <c r="I2" s="4">
        <f>TOTAL!W20</f>
        <v>0</v>
      </c>
      <c r="J2" s="4">
        <f>TOTAL!X20</f>
        <v>0</v>
      </c>
      <c r="K2" s="4">
        <f>TOTAL!Y20</f>
        <v>0</v>
      </c>
      <c r="L2" s="4">
        <f>TOTAL!Z20</f>
        <v>0</v>
      </c>
      <c r="M2" s="4">
        <f>TOTAL!AA20</f>
        <v>0</v>
      </c>
      <c r="N2" s="4">
        <f>TOTAL!AB20</f>
        <v>0</v>
      </c>
      <c r="O2" s="4">
        <f>TOTAL!AC20</f>
        <v>1</v>
      </c>
      <c r="P2" s="4">
        <f>TOTAL!AD20</f>
        <v>0</v>
      </c>
      <c r="Q2" s="4">
        <f>TOTAL!AE20</f>
        <v>1</v>
      </c>
      <c r="R2" s="4">
        <f>TOTAL!AF20</f>
        <v>0</v>
      </c>
      <c r="S2" s="4">
        <f>TOTAL!AG20</f>
        <v>1</v>
      </c>
      <c r="T2" s="4">
        <f>TOTAL!AH20</f>
        <v>0</v>
      </c>
      <c r="U2" s="4">
        <f>TOTAL!AI20</f>
        <v>1</v>
      </c>
      <c r="V2" s="4">
        <f>TOTAL!AJ20</f>
        <v>0</v>
      </c>
      <c r="W2" s="4">
        <f>TOTAL!AK20</f>
        <v>0</v>
      </c>
      <c r="X2" s="4">
        <f>TOTAL!AL20</f>
        <v>0</v>
      </c>
      <c r="Y2" s="4">
        <f>TOTAL!AM20</f>
        <v>0</v>
      </c>
      <c r="Z2" s="4">
        <f>TOTAL!AN20</f>
        <v>0</v>
      </c>
      <c r="AA2" s="4">
        <f>TOTAL!AO20</f>
        <v>0</v>
      </c>
      <c r="AB2" s="4">
        <f>TOTAL!AP20</f>
        <v>0</v>
      </c>
      <c r="AC2" s="4">
        <f>TOTAL!AQ20</f>
        <v>0</v>
      </c>
      <c r="AD2" s="4">
        <f>TOTAL!AR20</f>
        <v>0</v>
      </c>
      <c r="AE2" s="4">
        <f>TOTAL!AS20</f>
        <v>0</v>
      </c>
      <c r="AF2" s="4">
        <f>TOTAL!AT20</f>
        <v>0</v>
      </c>
      <c r="AG2" s="4">
        <f>TOTAL!AU20</f>
        <v>0</v>
      </c>
      <c r="AH2" s="4">
        <f>TOTAL!AV20</f>
        <v>0</v>
      </c>
      <c r="AI2" s="4">
        <f>TOTAL!AW20</f>
        <v>0</v>
      </c>
      <c r="AJ2" s="4">
        <f>TOTAL!AX20</f>
        <v>0</v>
      </c>
      <c r="AK2" s="4">
        <f>TOTAL!AY20</f>
        <v>0</v>
      </c>
      <c r="AL2" s="4">
        <f>TOTAL!AZ20</f>
        <v>0</v>
      </c>
      <c r="AM2" s="4">
        <f>TOTAL!BA20</f>
        <v>0</v>
      </c>
      <c r="AN2" s="4">
        <f>TOTAL!BB20</f>
        <v>0</v>
      </c>
      <c r="AO2" s="4">
        <f>TOTAL!BC20</f>
        <v>0</v>
      </c>
      <c r="AP2" s="4">
        <f>TOTAL!BD20</f>
        <v>0</v>
      </c>
      <c r="AQ2" s="4">
        <f>TOTAL!BE20</f>
        <v>0</v>
      </c>
      <c r="AR2" s="4">
        <f>TOTAL!BF20</f>
        <v>0</v>
      </c>
      <c r="AS2" s="4">
        <f>TOTAL!BG20</f>
        <v>0</v>
      </c>
      <c r="AT2" s="4">
        <f>TOTAL!BH20</f>
        <v>0</v>
      </c>
      <c r="AU2" s="4">
        <f>TOTAL!BI20</f>
        <v>0</v>
      </c>
      <c r="AV2" s="4">
        <f>TOTAL!BJ20</f>
        <v>0</v>
      </c>
      <c r="AW2" s="4">
        <f>TOTAL!BK20</f>
        <v>0</v>
      </c>
      <c r="AX2" s="4">
        <f>TOTAL!BL20</f>
        <v>1</v>
      </c>
      <c r="AY2" s="4">
        <f>TOTAL!BM20</f>
        <v>0</v>
      </c>
      <c r="AZ2" s="4">
        <f>TOTAL!BN20</f>
        <v>0</v>
      </c>
      <c r="BA2" s="4">
        <f>TOTAL!BO20</f>
        <v>0</v>
      </c>
      <c r="BB2" s="4">
        <f>TOTAL!BP20</f>
        <v>0</v>
      </c>
      <c r="BC2" s="4">
        <f>TOTAL!BQ20</f>
        <v>0</v>
      </c>
      <c r="BD2" s="4">
        <f>TOTAL!BR20</f>
        <v>0</v>
      </c>
      <c r="BE2" s="4">
        <f>TOTAL!BS20</f>
        <v>0</v>
      </c>
      <c r="BF2" s="4">
        <f>TOTAL!BT20</f>
        <v>0</v>
      </c>
      <c r="BG2" s="4">
        <f>TOTAL!BU20</f>
        <v>0</v>
      </c>
      <c r="BH2" s="4">
        <f>TOTAL!BV20</f>
        <v>0</v>
      </c>
      <c r="BI2" s="4">
        <f>TOTAL!BW20</f>
        <v>1</v>
      </c>
      <c r="BJ2" s="4">
        <f>TOTAL!BX20</f>
        <v>0</v>
      </c>
      <c r="BK2" s="4">
        <f>TOTAL!BY20</f>
        <v>0</v>
      </c>
      <c r="BL2" s="4">
        <f>TOTAL!BZ20</f>
        <v>0</v>
      </c>
      <c r="BM2" s="4">
        <f>TOTAL!CA20</f>
        <v>0</v>
      </c>
      <c r="BN2" s="4">
        <f>TOTAL!CB20</f>
        <v>0</v>
      </c>
      <c r="BO2" s="4">
        <f>TOTAL!CC20</f>
        <v>0</v>
      </c>
      <c r="BP2" s="4">
        <f>TOTAL!CD20</f>
        <v>0</v>
      </c>
      <c r="BQ2" s="4">
        <f>TOTAL!CE20</f>
        <v>0</v>
      </c>
      <c r="BR2" s="4">
        <f>TOTAL!CF20</f>
        <v>0</v>
      </c>
      <c r="BS2" s="4">
        <f>TOTAL!CG20</f>
        <v>0</v>
      </c>
      <c r="BT2" s="4">
        <f>TOTAL!CH20</f>
        <v>0</v>
      </c>
      <c r="BU2" s="4">
        <f>TOTAL!CI20</f>
        <v>0</v>
      </c>
      <c r="BV2" s="4">
        <f>TOTAL!CJ20</f>
        <v>0</v>
      </c>
      <c r="BW2" s="4">
        <f>TOTAL!CK20</f>
        <v>1</v>
      </c>
      <c r="BX2" s="4">
        <f>TOTAL!CL20</f>
        <v>0</v>
      </c>
      <c r="BY2" s="4">
        <f>TOTAL!CM20</f>
        <v>0</v>
      </c>
      <c r="BZ2" s="4">
        <f>TOTAL!CN20</f>
        <v>0</v>
      </c>
      <c r="CA2" s="4">
        <f>TOTAL!CO20</f>
        <v>0</v>
      </c>
      <c r="CB2" s="4">
        <f>TOTAL!CP20</f>
        <v>0</v>
      </c>
      <c r="CC2" s="19">
        <f>SUM(B2:CB2)</f>
        <v>11</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1.4117647058823528</v>
      </c>
      <c r="I3" s="5">
        <f t="shared" si="0"/>
        <v>0</v>
      </c>
      <c r="J3" s="5">
        <f t="shared" si="0"/>
        <v>0</v>
      </c>
      <c r="K3" s="5">
        <f t="shared" si="0"/>
        <v>0</v>
      </c>
      <c r="L3" s="5">
        <f t="shared" si="0"/>
        <v>0</v>
      </c>
      <c r="M3" s="5">
        <f t="shared" si="0"/>
        <v>0</v>
      </c>
      <c r="N3" s="5">
        <f t="shared" si="0"/>
        <v>0</v>
      </c>
      <c r="O3" s="5">
        <f t="shared" si="0"/>
        <v>0.3529411764705882</v>
      </c>
      <c r="P3" s="5">
        <f t="shared" si="0"/>
        <v>0</v>
      </c>
      <c r="Q3" s="5">
        <f t="shared" si="0"/>
        <v>0.3529411764705882</v>
      </c>
      <c r="R3" s="5">
        <f t="shared" si="0"/>
        <v>0</v>
      </c>
      <c r="S3" s="5">
        <f t="shared" si="0"/>
        <v>0.3529411764705882</v>
      </c>
      <c r="T3" s="5">
        <f t="shared" si="0"/>
        <v>0</v>
      </c>
      <c r="U3" s="5">
        <f t="shared" si="0"/>
        <v>0.3529411764705882</v>
      </c>
      <c r="V3" s="5">
        <f t="shared" si="0"/>
        <v>0</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0</v>
      </c>
      <c r="AT3" s="5">
        <f t="shared" si="1"/>
        <v>0</v>
      </c>
      <c r="AU3" s="5">
        <f t="shared" si="1"/>
        <v>0</v>
      </c>
      <c r="AV3" s="5">
        <f t="shared" si="1"/>
        <v>0</v>
      </c>
      <c r="AW3" s="5">
        <f t="shared" si="1"/>
        <v>0</v>
      </c>
      <c r="AX3" s="5">
        <f t="shared" si="1"/>
        <v>0.3529411764705882</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0.3529411764705882</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v>
      </c>
      <c r="BT3" s="5">
        <f t="shared" si="2"/>
        <v>0</v>
      </c>
      <c r="BU3" s="5">
        <f t="shared" si="2"/>
        <v>0</v>
      </c>
      <c r="BV3" s="5">
        <f t="shared" si="2"/>
        <v>0</v>
      </c>
      <c r="BW3" s="5">
        <f t="shared" si="2"/>
        <v>0.3529411764705882</v>
      </c>
      <c r="BX3" s="5">
        <f t="shared" si="2"/>
        <v>0</v>
      </c>
      <c r="BY3" s="5">
        <f t="shared" si="2"/>
        <v>0</v>
      </c>
      <c r="BZ3" s="5">
        <f t="shared" si="2"/>
        <v>0</v>
      </c>
      <c r="CA3" s="5">
        <f t="shared" si="2"/>
        <v>0</v>
      </c>
      <c r="CB3" s="5">
        <f t="shared" si="2"/>
        <v>0</v>
      </c>
      <c r="CC3" s="46">
        <f>SUM(B3:CB3)</f>
        <v>3.882352941176471</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0.10859728506787329</v>
      </c>
      <c r="I4" s="5">
        <f t="shared" si="3"/>
        <v>0</v>
      </c>
      <c r="J4" s="5">
        <f t="shared" si="3"/>
        <v>0</v>
      </c>
      <c r="K4" s="5">
        <f t="shared" si="3"/>
        <v>0</v>
      </c>
      <c r="L4" s="5">
        <f t="shared" si="3"/>
        <v>0</v>
      </c>
      <c r="M4" s="5">
        <f t="shared" si="3"/>
        <v>0</v>
      </c>
      <c r="N4" s="5">
        <f t="shared" si="3"/>
        <v>0</v>
      </c>
      <c r="O4" s="5">
        <f t="shared" si="3"/>
        <v>2.7149321266968323E-2</v>
      </c>
      <c r="P4" s="5">
        <f t="shared" si="3"/>
        <v>0</v>
      </c>
      <c r="Q4" s="5">
        <f t="shared" si="3"/>
        <v>2.7149321266968323E-2</v>
      </c>
      <c r="R4" s="5">
        <f t="shared" si="3"/>
        <v>0</v>
      </c>
      <c r="S4" s="5">
        <f t="shared" si="3"/>
        <v>2.7149321266968323E-2</v>
      </c>
      <c r="T4" s="5">
        <f t="shared" si="3"/>
        <v>0</v>
      </c>
      <c r="U4" s="5">
        <f t="shared" si="3"/>
        <v>2.7149321266968323E-2</v>
      </c>
      <c r="V4" s="5">
        <f t="shared" si="3"/>
        <v>0</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0</v>
      </c>
      <c r="AT4" s="5">
        <f t="shared" si="4"/>
        <v>0</v>
      </c>
      <c r="AU4" s="5">
        <f t="shared" si="4"/>
        <v>0</v>
      </c>
      <c r="AV4" s="5">
        <f t="shared" si="4"/>
        <v>0</v>
      </c>
      <c r="AW4" s="5">
        <f t="shared" si="4"/>
        <v>0</v>
      </c>
      <c r="AX4" s="5">
        <f t="shared" si="4"/>
        <v>2.7149321266968323E-2</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2.7149321266968323E-2</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0</v>
      </c>
      <c r="BT4" s="5">
        <f t="shared" si="5"/>
        <v>0</v>
      </c>
      <c r="BU4" s="5">
        <f t="shared" si="5"/>
        <v>0</v>
      </c>
      <c r="BV4" s="5">
        <f t="shared" si="5"/>
        <v>0</v>
      </c>
      <c r="BW4" s="5">
        <f t="shared" si="5"/>
        <v>2.7149321266968323E-2</v>
      </c>
      <c r="BX4" s="5">
        <f t="shared" si="5"/>
        <v>0</v>
      </c>
      <c r="BY4" s="5">
        <f t="shared" si="5"/>
        <v>0</v>
      </c>
      <c r="BZ4" s="5">
        <f t="shared" si="5"/>
        <v>0</v>
      </c>
      <c r="CA4" s="5">
        <f t="shared" si="5"/>
        <v>0</v>
      </c>
      <c r="CB4" s="5">
        <f t="shared" si="5"/>
        <v>0</v>
      </c>
      <c r="CC4" s="46">
        <f>SUM(B4:CB4)</f>
        <v>0.29864253393665152</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4.1370394311570781E-2</v>
      </c>
      <c r="I5" s="5">
        <f t="shared" si="6"/>
        <v>0</v>
      </c>
      <c r="J5" s="5">
        <f t="shared" si="6"/>
        <v>0</v>
      </c>
      <c r="K5" s="5">
        <f t="shared" si="6"/>
        <v>0</v>
      </c>
      <c r="L5" s="5">
        <f t="shared" si="6"/>
        <v>0</v>
      </c>
      <c r="M5" s="5">
        <f t="shared" si="6"/>
        <v>0</v>
      </c>
      <c r="N5" s="5">
        <f t="shared" si="6"/>
        <v>0</v>
      </c>
      <c r="O5" s="5">
        <f t="shared" si="6"/>
        <v>1.0342598577892695E-2</v>
      </c>
      <c r="P5" s="5">
        <f t="shared" si="6"/>
        <v>0</v>
      </c>
      <c r="Q5" s="5">
        <f t="shared" si="6"/>
        <v>1.0342598577892695E-2</v>
      </c>
      <c r="R5" s="5">
        <f t="shared" si="6"/>
        <v>0</v>
      </c>
      <c r="S5" s="5">
        <f t="shared" si="6"/>
        <v>1.0342598577892695E-2</v>
      </c>
      <c r="T5" s="5">
        <f t="shared" si="6"/>
        <v>0</v>
      </c>
      <c r="U5" s="5">
        <f t="shared" si="6"/>
        <v>1.0342598577892695E-2</v>
      </c>
      <c r="V5" s="5">
        <f t="shared" si="6"/>
        <v>0</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0</v>
      </c>
      <c r="AT5" s="5">
        <f t="shared" si="7"/>
        <v>0</v>
      </c>
      <c r="AU5" s="5">
        <f t="shared" si="7"/>
        <v>0</v>
      </c>
      <c r="AV5" s="5">
        <f t="shared" si="7"/>
        <v>0</v>
      </c>
      <c r="AW5" s="5">
        <f t="shared" si="7"/>
        <v>0</v>
      </c>
      <c r="AX5" s="5">
        <f t="shared" si="7"/>
        <v>1.0342598577892695E-2</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1.0342598577892695E-2</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0</v>
      </c>
      <c r="BT5" s="5">
        <f t="shared" si="8"/>
        <v>0</v>
      </c>
      <c r="BU5" s="5">
        <f t="shared" si="8"/>
        <v>0</v>
      </c>
      <c r="BV5" s="5">
        <f t="shared" si="8"/>
        <v>0</v>
      </c>
      <c r="BW5" s="5">
        <f t="shared" si="8"/>
        <v>1.0342598577892695E-2</v>
      </c>
      <c r="BX5" s="5">
        <f t="shared" si="8"/>
        <v>0</v>
      </c>
      <c r="BY5" s="5">
        <f t="shared" si="8"/>
        <v>0</v>
      </c>
      <c r="BZ5" s="5">
        <f t="shared" si="8"/>
        <v>0</v>
      </c>
      <c r="CA5" s="5">
        <f t="shared" si="8"/>
        <v>0</v>
      </c>
      <c r="CB5" s="5">
        <f t="shared" si="8"/>
        <v>0</v>
      </c>
      <c r="CC5" s="46">
        <f>SUM(B5:CB5)</f>
        <v>0.11376858435681966</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45" x14ac:dyDescent="0.25">
      <c r="A8" s="33">
        <f>TOTAL!A20</f>
        <v>45</v>
      </c>
      <c r="B8" s="33" t="str">
        <f>TOTAL!B20</f>
        <v>CAPIECHAMARTÍN</v>
      </c>
      <c r="C8" s="33" t="str">
        <f>TOTAL!C20</f>
        <v>PARQUE EÓLICO CAPIECHAMARTIN, S.L.</v>
      </c>
      <c r="D8" s="33" t="str">
        <f>TOTAL!D20</f>
        <v>TINEO Y VALDÉS</v>
      </c>
      <c r="E8" s="33">
        <f>TOTAL!E20</f>
        <v>34.125</v>
      </c>
      <c r="F8" s="33">
        <f>TOTAL!F20</f>
        <v>13</v>
      </c>
      <c r="G8" s="34">
        <f>TOTAL!G20</f>
        <v>44230</v>
      </c>
      <c r="H8" s="34">
        <f>TOTAL!H20</f>
        <v>45291</v>
      </c>
      <c r="I8" s="35">
        <f>TOTAL!I20</f>
        <v>2.8333333333333335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6.7109375" bestFit="1"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56</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TOTAL!P3</f>
        <v>0</v>
      </c>
      <c r="C2" s="4">
        <f>TOTAL!Q3</f>
        <v>0</v>
      </c>
      <c r="D2" s="4">
        <f>TOTAL!R3</f>
        <v>0</v>
      </c>
      <c r="E2" s="4">
        <f>TOTAL!S3</f>
        <v>0</v>
      </c>
      <c r="F2" s="4">
        <f>TOTAL!T3</f>
        <v>0</v>
      </c>
      <c r="G2" s="4">
        <f>TOTAL!U3</f>
        <v>0</v>
      </c>
      <c r="H2" s="4">
        <f>TOTAL!V3</f>
        <v>6</v>
      </c>
      <c r="I2" s="4">
        <f>TOTAL!W3</f>
        <v>0</v>
      </c>
      <c r="J2" s="4">
        <f>TOTAL!X3</f>
        <v>0</v>
      </c>
      <c r="K2" s="4">
        <f>TOTAL!Y3</f>
        <v>0</v>
      </c>
      <c r="L2" s="4">
        <f>TOTAL!Z3</f>
        <v>0</v>
      </c>
      <c r="M2" s="4">
        <f>TOTAL!AA3</f>
        <v>0</v>
      </c>
      <c r="N2" s="4">
        <f>TOTAL!AB3</f>
        <v>0</v>
      </c>
      <c r="O2" s="4">
        <f>TOTAL!AC3</f>
        <v>0</v>
      </c>
      <c r="P2" s="4">
        <f>TOTAL!AD3</f>
        <v>0</v>
      </c>
      <c r="Q2" s="4">
        <f>TOTAL!AE3</f>
        <v>8</v>
      </c>
      <c r="R2" s="4">
        <f>TOTAL!AF3</f>
        <v>0</v>
      </c>
      <c r="S2" s="4">
        <f>TOTAL!AG3</f>
        <v>7</v>
      </c>
      <c r="T2" s="4">
        <f>TOTAL!AH3</f>
        <v>0</v>
      </c>
      <c r="U2" s="4">
        <f>TOTAL!AI3</f>
        <v>0</v>
      </c>
      <c r="V2" s="4">
        <f>TOTAL!AJ3</f>
        <v>2</v>
      </c>
      <c r="W2" s="4">
        <f>TOTAL!AK3</f>
        <v>0</v>
      </c>
      <c r="X2" s="4">
        <f>TOTAL!AL3</f>
        <v>0</v>
      </c>
      <c r="Y2" s="4">
        <f>TOTAL!AM3</f>
        <v>0</v>
      </c>
      <c r="Z2" s="4">
        <f>TOTAL!AN3</f>
        <v>0</v>
      </c>
      <c r="AA2" s="4">
        <f>TOTAL!AO3</f>
        <v>0</v>
      </c>
      <c r="AB2" s="4">
        <f>TOTAL!AP3</f>
        <v>0</v>
      </c>
      <c r="AC2" s="4">
        <f>TOTAL!AQ3</f>
        <v>0</v>
      </c>
      <c r="AD2" s="4">
        <f>TOTAL!AR3</f>
        <v>0</v>
      </c>
      <c r="AE2" s="4">
        <f>TOTAL!AS3</f>
        <v>0</v>
      </c>
      <c r="AF2" s="4">
        <f>TOTAL!AT3</f>
        <v>0</v>
      </c>
      <c r="AG2" s="4">
        <f>TOTAL!AU3</f>
        <v>0</v>
      </c>
      <c r="AH2" s="4">
        <f>TOTAL!AV3</f>
        <v>0</v>
      </c>
      <c r="AI2" s="4">
        <f>TOTAL!AW3</f>
        <v>0</v>
      </c>
      <c r="AJ2" s="4">
        <f>TOTAL!AX3</f>
        <v>0</v>
      </c>
      <c r="AK2" s="4">
        <f>TOTAL!AY3</f>
        <v>0</v>
      </c>
      <c r="AL2" s="4">
        <f>TOTAL!AZ3</f>
        <v>0</v>
      </c>
      <c r="AM2" s="4">
        <f>TOTAL!BA3</f>
        <v>0</v>
      </c>
      <c r="AN2" s="4">
        <f>TOTAL!BB3</f>
        <v>0</v>
      </c>
      <c r="AO2" s="4">
        <f>TOTAL!BC3</f>
        <v>0</v>
      </c>
      <c r="AP2" s="4">
        <f>TOTAL!BD3</f>
        <v>2</v>
      </c>
      <c r="AQ2" s="4">
        <f>TOTAL!BE3</f>
        <v>0</v>
      </c>
      <c r="AR2" s="4">
        <f>TOTAL!BF3</f>
        <v>0</v>
      </c>
      <c r="AS2" s="4">
        <f>TOTAL!BG3</f>
        <v>0</v>
      </c>
      <c r="AT2" s="4">
        <f>TOTAL!BH3</f>
        <v>0</v>
      </c>
      <c r="AU2" s="4">
        <f>TOTAL!BI3</f>
        <v>0</v>
      </c>
      <c r="AV2" s="4">
        <f>TOTAL!BJ3</f>
        <v>0</v>
      </c>
      <c r="AW2" s="4">
        <f>TOTAL!BK3</f>
        <v>0</v>
      </c>
      <c r="AX2" s="4">
        <f>TOTAL!BL3</f>
        <v>0</v>
      </c>
      <c r="AY2" s="4">
        <f>TOTAL!BM3</f>
        <v>0</v>
      </c>
      <c r="AZ2" s="4">
        <f>TOTAL!BN3</f>
        <v>0</v>
      </c>
      <c r="BA2" s="4">
        <f>TOTAL!BO3</f>
        <v>0</v>
      </c>
      <c r="BB2" s="4">
        <f>TOTAL!BP3</f>
        <v>0</v>
      </c>
      <c r="BC2" s="4">
        <f>TOTAL!BQ3</f>
        <v>0</v>
      </c>
      <c r="BD2" s="4">
        <f>TOTAL!BR3</f>
        <v>0</v>
      </c>
      <c r="BE2" s="4">
        <f>TOTAL!BS3</f>
        <v>0</v>
      </c>
      <c r="BF2" s="4">
        <f>TOTAL!BT3</f>
        <v>0</v>
      </c>
      <c r="BG2" s="4">
        <f>TOTAL!BU3</f>
        <v>0</v>
      </c>
      <c r="BH2" s="4">
        <f>TOTAL!BV3</f>
        <v>0</v>
      </c>
      <c r="BI2" s="4">
        <f>TOTAL!BW3</f>
        <v>0</v>
      </c>
      <c r="BJ2" s="4">
        <f>TOTAL!BX3</f>
        <v>0</v>
      </c>
      <c r="BK2" s="4">
        <f>TOTAL!BY3</f>
        <v>0</v>
      </c>
      <c r="BL2" s="4">
        <f>TOTAL!BZ3</f>
        <v>0</v>
      </c>
      <c r="BM2" s="4">
        <f>TOTAL!CA3</f>
        <v>0</v>
      </c>
      <c r="BN2" s="4">
        <f>TOTAL!CB3</f>
        <v>0</v>
      </c>
      <c r="BO2" s="4">
        <f>TOTAL!CC3</f>
        <v>0</v>
      </c>
      <c r="BP2" s="4">
        <f>TOTAL!CD3</f>
        <v>0</v>
      </c>
      <c r="BQ2" s="4">
        <f>TOTAL!CE3</f>
        <v>0</v>
      </c>
      <c r="BR2" s="4">
        <f>TOTAL!CF3</f>
        <v>0</v>
      </c>
      <c r="BS2" s="4">
        <f>TOTAL!CG3</f>
        <v>0</v>
      </c>
      <c r="BT2" s="4">
        <f>TOTAL!CH3</f>
        <v>0</v>
      </c>
      <c r="BU2" s="4">
        <f>TOTAL!CI3</f>
        <v>1</v>
      </c>
      <c r="BV2" s="4">
        <f>TOTAL!CJ3</f>
        <v>0</v>
      </c>
      <c r="BW2" s="4">
        <f>TOTAL!CK3</f>
        <v>0</v>
      </c>
      <c r="BX2" s="4">
        <f>TOTAL!CL3</f>
        <v>0</v>
      </c>
      <c r="BY2" s="4">
        <f>TOTAL!CM3</f>
        <v>0</v>
      </c>
      <c r="BZ2" s="4">
        <f>TOTAL!CN3</f>
        <v>0</v>
      </c>
      <c r="CA2" s="4">
        <f>TOTAL!CO3</f>
        <v>0</v>
      </c>
      <c r="CB2" s="4">
        <f>TOTAL!CP3</f>
        <v>0</v>
      </c>
      <c r="CC2" s="19">
        <f>SUM(B2:CB2)</f>
        <v>26</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0.27169811320754716</v>
      </c>
      <c r="I3" s="5">
        <f t="shared" si="0"/>
        <v>0</v>
      </c>
      <c r="J3" s="5">
        <f t="shared" si="0"/>
        <v>0</v>
      </c>
      <c r="K3" s="5">
        <f t="shared" si="0"/>
        <v>0</v>
      </c>
      <c r="L3" s="5">
        <f t="shared" si="0"/>
        <v>0</v>
      </c>
      <c r="M3" s="5">
        <f t="shared" si="0"/>
        <v>0</v>
      </c>
      <c r="N3" s="5">
        <f t="shared" si="0"/>
        <v>0</v>
      </c>
      <c r="O3" s="5">
        <f t="shared" si="0"/>
        <v>0</v>
      </c>
      <c r="P3" s="5">
        <f t="shared" si="0"/>
        <v>0</v>
      </c>
      <c r="Q3" s="5">
        <f t="shared" si="0"/>
        <v>0.36226415094339626</v>
      </c>
      <c r="R3" s="5">
        <f t="shared" si="0"/>
        <v>0</v>
      </c>
      <c r="S3" s="5">
        <f t="shared" si="0"/>
        <v>0.31698113207547174</v>
      </c>
      <c r="T3" s="5">
        <f t="shared" si="0"/>
        <v>0</v>
      </c>
      <c r="U3" s="5">
        <f t="shared" si="0"/>
        <v>0</v>
      </c>
      <c r="V3" s="5">
        <f t="shared" si="0"/>
        <v>9.0566037735849064E-2</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9.0566037735849064E-2</v>
      </c>
      <c r="AQ3" s="5">
        <f t="shared" si="1"/>
        <v>0</v>
      </c>
      <c r="AR3" s="5">
        <f t="shared" si="1"/>
        <v>0</v>
      </c>
      <c r="AS3" s="5">
        <f t="shared" si="1"/>
        <v>0</v>
      </c>
      <c r="AT3" s="5">
        <f t="shared" si="1"/>
        <v>0</v>
      </c>
      <c r="AU3" s="5">
        <f t="shared" si="1"/>
        <v>0</v>
      </c>
      <c r="AV3" s="5">
        <f t="shared" si="1"/>
        <v>0</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v>
      </c>
      <c r="BT3" s="5">
        <f t="shared" si="2"/>
        <v>0</v>
      </c>
      <c r="BU3" s="5">
        <f t="shared" si="2"/>
        <v>4.5283018867924532E-2</v>
      </c>
      <c r="BV3" s="5">
        <f t="shared" si="2"/>
        <v>0</v>
      </c>
      <c r="BW3" s="5">
        <f t="shared" si="2"/>
        <v>0</v>
      </c>
      <c r="BX3" s="5">
        <f t="shared" si="2"/>
        <v>0</v>
      </c>
      <c r="BY3" s="5">
        <f t="shared" si="2"/>
        <v>0</v>
      </c>
      <c r="BZ3" s="5">
        <f t="shared" si="2"/>
        <v>0</v>
      </c>
      <c r="CA3" s="5">
        <f t="shared" si="2"/>
        <v>0</v>
      </c>
      <c r="CB3" s="5">
        <f t="shared" si="2"/>
        <v>0</v>
      </c>
      <c r="CC3" s="46">
        <f>SUM(B3:CB3)</f>
        <v>1.1773584905660379</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7.343192248852627E-3</v>
      </c>
      <c r="I4" s="5">
        <f t="shared" si="3"/>
        <v>0</v>
      </c>
      <c r="J4" s="5">
        <f t="shared" si="3"/>
        <v>0</v>
      </c>
      <c r="K4" s="5">
        <f t="shared" si="3"/>
        <v>0</v>
      </c>
      <c r="L4" s="5">
        <f t="shared" si="3"/>
        <v>0</v>
      </c>
      <c r="M4" s="5">
        <f t="shared" si="3"/>
        <v>0</v>
      </c>
      <c r="N4" s="5">
        <f t="shared" si="3"/>
        <v>0</v>
      </c>
      <c r="O4" s="5">
        <f t="shared" si="3"/>
        <v>0</v>
      </c>
      <c r="P4" s="5">
        <f t="shared" si="3"/>
        <v>0</v>
      </c>
      <c r="Q4" s="5">
        <f t="shared" si="3"/>
        <v>9.7909229984701699E-3</v>
      </c>
      <c r="R4" s="5">
        <f t="shared" si="3"/>
        <v>0</v>
      </c>
      <c r="S4" s="5">
        <f t="shared" si="3"/>
        <v>8.567057623661398E-3</v>
      </c>
      <c r="T4" s="5">
        <f t="shared" si="3"/>
        <v>0</v>
      </c>
      <c r="U4" s="5">
        <f t="shared" si="3"/>
        <v>0</v>
      </c>
      <c r="V4" s="5">
        <f t="shared" si="3"/>
        <v>2.4477307496175425E-3</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2.4477307496175425E-3</v>
      </c>
      <c r="AQ4" s="5">
        <f t="shared" si="4"/>
        <v>0</v>
      </c>
      <c r="AR4" s="5">
        <f t="shared" si="4"/>
        <v>0</v>
      </c>
      <c r="AS4" s="5">
        <f t="shared" si="4"/>
        <v>0</v>
      </c>
      <c r="AT4" s="5">
        <f t="shared" si="4"/>
        <v>0</v>
      </c>
      <c r="AU4" s="5">
        <f t="shared" si="4"/>
        <v>0</v>
      </c>
      <c r="AV4" s="5">
        <f t="shared" si="4"/>
        <v>0</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0</v>
      </c>
      <c r="BT4" s="5">
        <f t="shared" si="5"/>
        <v>0</v>
      </c>
      <c r="BU4" s="5">
        <f t="shared" si="5"/>
        <v>1.2238653748087712E-3</v>
      </c>
      <c r="BV4" s="5">
        <f t="shared" si="5"/>
        <v>0</v>
      </c>
      <c r="BW4" s="5">
        <f t="shared" si="5"/>
        <v>0</v>
      </c>
      <c r="BX4" s="5">
        <f t="shared" si="5"/>
        <v>0</v>
      </c>
      <c r="BY4" s="5">
        <f t="shared" si="5"/>
        <v>0</v>
      </c>
      <c r="BZ4" s="5">
        <f t="shared" si="5"/>
        <v>0</v>
      </c>
      <c r="CA4" s="5">
        <f t="shared" si="5"/>
        <v>0</v>
      </c>
      <c r="CB4" s="5">
        <f t="shared" si="5"/>
        <v>0</v>
      </c>
      <c r="CC4" s="46">
        <f>SUM(B4:CB4)</f>
        <v>3.1820499745028055E-2</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1.1126048861897919E-2</v>
      </c>
      <c r="I5" s="5">
        <f t="shared" si="6"/>
        <v>0</v>
      </c>
      <c r="J5" s="5">
        <f t="shared" si="6"/>
        <v>0</v>
      </c>
      <c r="K5" s="5">
        <f t="shared" si="6"/>
        <v>0</v>
      </c>
      <c r="L5" s="5">
        <f t="shared" si="6"/>
        <v>0</v>
      </c>
      <c r="M5" s="5">
        <f t="shared" si="6"/>
        <v>0</v>
      </c>
      <c r="N5" s="5">
        <f t="shared" si="6"/>
        <v>0</v>
      </c>
      <c r="O5" s="5">
        <f t="shared" si="6"/>
        <v>0</v>
      </c>
      <c r="P5" s="5">
        <f t="shared" si="6"/>
        <v>0</v>
      </c>
      <c r="Q5" s="5">
        <f t="shared" si="6"/>
        <v>1.4834731815863892E-2</v>
      </c>
      <c r="R5" s="5">
        <f t="shared" si="6"/>
        <v>0</v>
      </c>
      <c r="S5" s="5">
        <f t="shared" si="6"/>
        <v>1.2980390338880906E-2</v>
      </c>
      <c r="T5" s="5">
        <f t="shared" si="6"/>
        <v>0</v>
      </c>
      <c r="U5" s="5">
        <f t="shared" si="6"/>
        <v>0</v>
      </c>
      <c r="V5" s="5">
        <f t="shared" si="6"/>
        <v>3.7086829539659731E-3</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3.7086829539659731E-3</v>
      </c>
      <c r="AQ5" s="5">
        <f t="shared" si="7"/>
        <v>0</v>
      </c>
      <c r="AR5" s="5">
        <f t="shared" si="7"/>
        <v>0</v>
      </c>
      <c r="AS5" s="5">
        <f t="shared" si="7"/>
        <v>0</v>
      </c>
      <c r="AT5" s="5">
        <f t="shared" si="7"/>
        <v>0</v>
      </c>
      <c r="AU5" s="5">
        <f t="shared" si="7"/>
        <v>0</v>
      </c>
      <c r="AV5" s="5">
        <f t="shared" si="7"/>
        <v>0</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0</v>
      </c>
      <c r="BT5" s="5">
        <f t="shared" si="8"/>
        <v>0</v>
      </c>
      <c r="BU5" s="5">
        <f t="shared" si="8"/>
        <v>1.8543414769829865E-3</v>
      </c>
      <c r="BV5" s="5">
        <f t="shared" si="8"/>
        <v>0</v>
      </c>
      <c r="BW5" s="5">
        <f t="shared" si="8"/>
        <v>0</v>
      </c>
      <c r="BX5" s="5">
        <f t="shared" si="8"/>
        <v>0</v>
      </c>
      <c r="BY5" s="5">
        <f t="shared" si="8"/>
        <v>0</v>
      </c>
      <c r="BZ5" s="5">
        <f t="shared" si="8"/>
        <v>0</v>
      </c>
      <c r="CA5" s="5">
        <f t="shared" si="8"/>
        <v>0</v>
      </c>
      <c r="CB5" s="5">
        <f t="shared" si="8"/>
        <v>0</v>
      </c>
      <c r="CC5" s="46">
        <f>SUM(B5:CB5)</f>
        <v>4.8212878401557649E-2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45" x14ac:dyDescent="0.25">
      <c r="A8" s="33">
        <f>TOTAL!A3</f>
        <v>1</v>
      </c>
      <c r="B8" s="33" t="str">
        <f>TOTAL!B3</f>
        <v>PICO GALLO</v>
      </c>
      <c r="C8" s="33" t="str">
        <f>TOTAL!C3</f>
        <v>GREEN POWER WIND SPAIN 1, S.L.U.</v>
      </c>
      <c r="D8" s="33" t="str">
        <f>TOTAL!D3</f>
        <v>TINEO</v>
      </c>
      <c r="E8" s="33">
        <f>TOTAL!E3</f>
        <v>24.42</v>
      </c>
      <c r="F8" s="33">
        <f>TOTAL!F3</f>
        <v>37</v>
      </c>
      <c r="G8" s="34">
        <f>TOTAL!G3</f>
        <v>37208</v>
      </c>
      <c r="H8" s="34">
        <f>TOTAL!H3</f>
        <v>45291</v>
      </c>
      <c r="I8" s="35">
        <f>TOTAL!I3</f>
        <v>22.083333333333332</v>
      </c>
    </row>
  </sheetData>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179</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TOTAL!P21</f>
        <v>1</v>
      </c>
      <c r="C2" s="4">
        <f>TOTAL!Q21</f>
        <v>1</v>
      </c>
      <c r="D2" s="4">
        <f>TOTAL!R21</f>
        <v>0</v>
      </c>
      <c r="E2" s="4">
        <f>TOTAL!S21</f>
        <v>0</v>
      </c>
      <c r="F2" s="4">
        <f>TOTAL!T21</f>
        <v>0</v>
      </c>
      <c r="G2" s="4">
        <f>TOTAL!U21</f>
        <v>0</v>
      </c>
      <c r="H2" s="4">
        <f>TOTAL!V21</f>
        <v>2</v>
      </c>
      <c r="I2" s="4">
        <f>TOTAL!W21</f>
        <v>0</v>
      </c>
      <c r="J2" s="4">
        <f>TOTAL!X21</f>
        <v>0</v>
      </c>
      <c r="K2" s="4">
        <f>TOTAL!Y21</f>
        <v>0</v>
      </c>
      <c r="L2" s="4">
        <f>TOTAL!Z21</f>
        <v>0</v>
      </c>
      <c r="M2" s="4">
        <f>TOTAL!AA21</f>
        <v>0</v>
      </c>
      <c r="N2" s="4">
        <f>TOTAL!AB21</f>
        <v>0</v>
      </c>
      <c r="O2" s="4">
        <f>TOTAL!AC21</f>
        <v>0</v>
      </c>
      <c r="P2" s="4">
        <f>TOTAL!AD21</f>
        <v>0</v>
      </c>
      <c r="Q2" s="4">
        <f>TOTAL!AE21</f>
        <v>9</v>
      </c>
      <c r="R2" s="4">
        <f>TOTAL!AF21</f>
        <v>0</v>
      </c>
      <c r="S2" s="4">
        <f>TOTAL!AG21</f>
        <v>1</v>
      </c>
      <c r="T2" s="4">
        <f>TOTAL!AH21</f>
        <v>0</v>
      </c>
      <c r="U2" s="4">
        <f>TOTAL!AI21</f>
        <v>1</v>
      </c>
      <c r="V2" s="4">
        <f>TOTAL!AJ21</f>
        <v>6</v>
      </c>
      <c r="W2" s="4">
        <f>TOTAL!AK21</f>
        <v>0</v>
      </c>
      <c r="X2" s="4">
        <f>TOTAL!AL21</f>
        <v>0</v>
      </c>
      <c r="Y2" s="4">
        <f>TOTAL!AM21</f>
        <v>0</v>
      </c>
      <c r="Z2" s="4">
        <f>TOTAL!AN21</f>
        <v>0</v>
      </c>
      <c r="AA2" s="4">
        <f>TOTAL!AO21</f>
        <v>0</v>
      </c>
      <c r="AB2" s="4">
        <f>TOTAL!AP21</f>
        <v>0</v>
      </c>
      <c r="AC2" s="4">
        <f>TOTAL!AQ21</f>
        <v>0</v>
      </c>
      <c r="AD2" s="4">
        <f>TOTAL!AR21</f>
        <v>0</v>
      </c>
      <c r="AE2" s="4">
        <f>TOTAL!AS21</f>
        <v>0</v>
      </c>
      <c r="AF2" s="4">
        <f>TOTAL!AT21</f>
        <v>1</v>
      </c>
      <c r="AG2" s="4">
        <f>TOTAL!AU21</f>
        <v>0</v>
      </c>
      <c r="AH2" s="4">
        <f>TOTAL!AV21</f>
        <v>0</v>
      </c>
      <c r="AI2" s="4">
        <f>TOTAL!AW21</f>
        <v>0</v>
      </c>
      <c r="AJ2" s="4">
        <f>TOTAL!AX21</f>
        <v>0</v>
      </c>
      <c r="AK2" s="4">
        <f>TOTAL!AY21</f>
        <v>0</v>
      </c>
      <c r="AL2" s="4">
        <f>TOTAL!AZ21</f>
        <v>0</v>
      </c>
      <c r="AM2" s="4">
        <f>TOTAL!BA21</f>
        <v>0</v>
      </c>
      <c r="AN2" s="4">
        <f>TOTAL!BB21</f>
        <v>0</v>
      </c>
      <c r="AO2" s="4">
        <f>TOTAL!BC21</f>
        <v>0</v>
      </c>
      <c r="AP2" s="4">
        <f>TOTAL!BD21</f>
        <v>0</v>
      </c>
      <c r="AQ2" s="4">
        <f>TOTAL!BE21</f>
        <v>0</v>
      </c>
      <c r="AR2" s="4">
        <f>TOTAL!BF21</f>
        <v>2</v>
      </c>
      <c r="AS2" s="4">
        <f>TOTAL!BG21</f>
        <v>0</v>
      </c>
      <c r="AT2" s="4">
        <f>TOTAL!BH21</f>
        <v>0</v>
      </c>
      <c r="AU2" s="4">
        <f>TOTAL!BI21</f>
        <v>0</v>
      </c>
      <c r="AV2" s="4">
        <f>TOTAL!BJ21</f>
        <v>1</v>
      </c>
      <c r="AW2" s="4">
        <f>TOTAL!BK21</f>
        <v>0</v>
      </c>
      <c r="AX2" s="4">
        <f>TOTAL!BL21</f>
        <v>0</v>
      </c>
      <c r="AY2" s="4">
        <f>TOTAL!BM21</f>
        <v>0</v>
      </c>
      <c r="AZ2" s="4">
        <f>TOTAL!BN21</f>
        <v>0</v>
      </c>
      <c r="BA2" s="4">
        <f>TOTAL!BO21</f>
        <v>0</v>
      </c>
      <c r="BB2" s="4">
        <f>TOTAL!BP21</f>
        <v>1</v>
      </c>
      <c r="BC2" s="4">
        <f>TOTAL!BQ21</f>
        <v>0</v>
      </c>
      <c r="BD2" s="4">
        <f>TOTAL!BR21</f>
        <v>0</v>
      </c>
      <c r="BE2" s="4">
        <f>TOTAL!BS21</f>
        <v>0</v>
      </c>
      <c r="BF2" s="4">
        <f>TOTAL!BT21</f>
        <v>0</v>
      </c>
      <c r="BG2" s="4">
        <f>TOTAL!BU21</f>
        <v>0</v>
      </c>
      <c r="BH2" s="4">
        <f>TOTAL!BV21</f>
        <v>0</v>
      </c>
      <c r="BI2" s="4">
        <f>TOTAL!BW21</f>
        <v>0</v>
      </c>
      <c r="BJ2" s="4">
        <f>TOTAL!BX21</f>
        <v>0</v>
      </c>
      <c r="BK2" s="4">
        <f>TOTAL!BY21</f>
        <v>0</v>
      </c>
      <c r="BL2" s="4">
        <f>TOTAL!BZ21</f>
        <v>0</v>
      </c>
      <c r="BM2" s="4">
        <f>TOTAL!CA21</f>
        <v>0</v>
      </c>
      <c r="BN2" s="4">
        <f>TOTAL!CB21</f>
        <v>0</v>
      </c>
      <c r="BO2" s="4">
        <f>TOTAL!CC21</f>
        <v>0</v>
      </c>
      <c r="BP2" s="4">
        <f>TOTAL!CD21</f>
        <v>0</v>
      </c>
      <c r="BQ2" s="4">
        <f>TOTAL!CE21</f>
        <v>0</v>
      </c>
      <c r="BR2" s="4">
        <f>TOTAL!CF21</f>
        <v>1</v>
      </c>
      <c r="BS2" s="4">
        <f>TOTAL!CG21</f>
        <v>0</v>
      </c>
      <c r="BT2" s="4">
        <f>TOTAL!CH21</f>
        <v>0</v>
      </c>
      <c r="BU2" s="4">
        <f>TOTAL!CI21</f>
        <v>0</v>
      </c>
      <c r="BV2" s="4">
        <f>TOTAL!CJ21</f>
        <v>0</v>
      </c>
      <c r="BW2" s="4">
        <f>TOTAL!CK21</f>
        <v>0</v>
      </c>
      <c r="BX2" s="4">
        <f>TOTAL!CL21</f>
        <v>0</v>
      </c>
      <c r="BY2" s="4">
        <f>TOTAL!CM21</f>
        <v>0</v>
      </c>
      <c r="BZ2" s="4">
        <f>TOTAL!CN21</f>
        <v>0</v>
      </c>
      <c r="CA2" s="4">
        <f>TOTAL!CO21</f>
        <v>1</v>
      </c>
      <c r="CB2" s="4">
        <f>TOTAL!CP21</f>
        <v>0</v>
      </c>
      <c r="CC2" s="19">
        <f>SUM(B2:CB2)</f>
        <v>28</v>
      </c>
    </row>
    <row r="3" spans="1:81" s="6" customFormat="1" x14ac:dyDescent="0.25">
      <c r="A3" s="45" t="s">
        <v>129</v>
      </c>
      <c r="B3" s="5">
        <f t="shared" ref="B3:AG3" si="0">B2/$I$8</f>
        <v>0.5</v>
      </c>
      <c r="C3" s="5">
        <f t="shared" si="0"/>
        <v>0.5</v>
      </c>
      <c r="D3" s="5">
        <f t="shared" si="0"/>
        <v>0</v>
      </c>
      <c r="E3" s="5">
        <f t="shared" si="0"/>
        <v>0</v>
      </c>
      <c r="F3" s="5">
        <f t="shared" si="0"/>
        <v>0</v>
      </c>
      <c r="G3" s="5">
        <f t="shared" si="0"/>
        <v>0</v>
      </c>
      <c r="H3" s="5">
        <f t="shared" si="0"/>
        <v>1</v>
      </c>
      <c r="I3" s="5">
        <f t="shared" si="0"/>
        <v>0</v>
      </c>
      <c r="J3" s="5">
        <f t="shared" si="0"/>
        <v>0</v>
      </c>
      <c r="K3" s="5">
        <f t="shared" si="0"/>
        <v>0</v>
      </c>
      <c r="L3" s="5">
        <f t="shared" si="0"/>
        <v>0</v>
      </c>
      <c r="M3" s="5">
        <f t="shared" si="0"/>
        <v>0</v>
      </c>
      <c r="N3" s="5">
        <f t="shared" si="0"/>
        <v>0</v>
      </c>
      <c r="O3" s="5">
        <f t="shared" si="0"/>
        <v>0</v>
      </c>
      <c r="P3" s="5">
        <f t="shared" si="0"/>
        <v>0</v>
      </c>
      <c r="Q3" s="5">
        <f t="shared" si="0"/>
        <v>4.5</v>
      </c>
      <c r="R3" s="5">
        <f t="shared" si="0"/>
        <v>0</v>
      </c>
      <c r="S3" s="5">
        <f t="shared" si="0"/>
        <v>0.5</v>
      </c>
      <c r="T3" s="5">
        <f t="shared" si="0"/>
        <v>0</v>
      </c>
      <c r="U3" s="5">
        <f t="shared" si="0"/>
        <v>0.5</v>
      </c>
      <c r="V3" s="5">
        <f t="shared" si="0"/>
        <v>3</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0.5</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1</v>
      </c>
      <c r="AS3" s="5">
        <f t="shared" si="1"/>
        <v>0</v>
      </c>
      <c r="AT3" s="5">
        <f t="shared" si="1"/>
        <v>0</v>
      </c>
      <c r="AU3" s="5">
        <f t="shared" si="1"/>
        <v>0</v>
      </c>
      <c r="AV3" s="5">
        <f t="shared" si="1"/>
        <v>0.5</v>
      </c>
      <c r="AW3" s="5">
        <f t="shared" si="1"/>
        <v>0</v>
      </c>
      <c r="AX3" s="5">
        <f t="shared" si="1"/>
        <v>0</v>
      </c>
      <c r="AY3" s="5">
        <f t="shared" si="1"/>
        <v>0</v>
      </c>
      <c r="AZ3" s="5">
        <f t="shared" si="1"/>
        <v>0</v>
      </c>
      <c r="BA3" s="5">
        <f t="shared" si="1"/>
        <v>0</v>
      </c>
      <c r="BB3" s="5">
        <f t="shared" si="1"/>
        <v>0.5</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0.5</v>
      </c>
      <c r="BS3" s="5">
        <f t="shared" si="2"/>
        <v>0</v>
      </c>
      <c r="BT3" s="5">
        <f t="shared" si="2"/>
        <v>0</v>
      </c>
      <c r="BU3" s="5">
        <f t="shared" si="2"/>
        <v>0</v>
      </c>
      <c r="BV3" s="5">
        <f t="shared" si="2"/>
        <v>0</v>
      </c>
      <c r="BW3" s="5">
        <f t="shared" si="2"/>
        <v>0</v>
      </c>
      <c r="BX3" s="5">
        <f t="shared" si="2"/>
        <v>0</v>
      </c>
      <c r="BY3" s="5">
        <f t="shared" si="2"/>
        <v>0</v>
      </c>
      <c r="BZ3" s="5">
        <f t="shared" si="2"/>
        <v>0</v>
      </c>
      <c r="CA3" s="5">
        <f t="shared" si="2"/>
        <v>0.5</v>
      </c>
      <c r="CB3" s="5">
        <f t="shared" si="2"/>
        <v>0</v>
      </c>
      <c r="CC3" s="46">
        <f>SUM(B3:CB3)</f>
        <v>14</v>
      </c>
    </row>
    <row r="4" spans="1:81" s="6" customFormat="1" ht="30" x14ac:dyDescent="0.25">
      <c r="A4" s="45" t="s">
        <v>127</v>
      </c>
      <c r="B4" s="5">
        <f t="shared" ref="B4:AG4" si="3">B2/($F$8*$I$8)</f>
        <v>0.05</v>
      </c>
      <c r="C4" s="5">
        <f t="shared" si="3"/>
        <v>0.05</v>
      </c>
      <c r="D4" s="5">
        <f t="shared" si="3"/>
        <v>0</v>
      </c>
      <c r="E4" s="5">
        <f t="shared" si="3"/>
        <v>0</v>
      </c>
      <c r="F4" s="5">
        <f t="shared" si="3"/>
        <v>0</v>
      </c>
      <c r="G4" s="5">
        <f t="shared" si="3"/>
        <v>0</v>
      </c>
      <c r="H4" s="5">
        <f t="shared" si="3"/>
        <v>0.1</v>
      </c>
      <c r="I4" s="5">
        <f t="shared" si="3"/>
        <v>0</v>
      </c>
      <c r="J4" s="5">
        <f t="shared" si="3"/>
        <v>0</v>
      </c>
      <c r="K4" s="5">
        <f t="shared" si="3"/>
        <v>0</v>
      </c>
      <c r="L4" s="5">
        <f t="shared" si="3"/>
        <v>0</v>
      </c>
      <c r="M4" s="5">
        <f t="shared" si="3"/>
        <v>0</v>
      </c>
      <c r="N4" s="5">
        <f t="shared" si="3"/>
        <v>0</v>
      </c>
      <c r="O4" s="5">
        <f t="shared" si="3"/>
        <v>0</v>
      </c>
      <c r="P4" s="5">
        <f t="shared" si="3"/>
        <v>0</v>
      </c>
      <c r="Q4" s="5">
        <f t="shared" si="3"/>
        <v>0.45</v>
      </c>
      <c r="R4" s="5">
        <f t="shared" si="3"/>
        <v>0</v>
      </c>
      <c r="S4" s="5">
        <f t="shared" si="3"/>
        <v>0.05</v>
      </c>
      <c r="T4" s="5">
        <f t="shared" si="3"/>
        <v>0</v>
      </c>
      <c r="U4" s="5">
        <f t="shared" si="3"/>
        <v>0.05</v>
      </c>
      <c r="V4" s="5">
        <f t="shared" si="3"/>
        <v>0.3</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0.05</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0.1</v>
      </c>
      <c r="AS4" s="5">
        <f t="shared" si="4"/>
        <v>0</v>
      </c>
      <c r="AT4" s="5">
        <f t="shared" si="4"/>
        <v>0</v>
      </c>
      <c r="AU4" s="5">
        <f t="shared" si="4"/>
        <v>0</v>
      </c>
      <c r="AV4" s="5">
        <f t="shared" si="4"/>
        <v>0.05</v>
      </c>
      <c r="AW4" s="5">
        <f t="shared" si="4"/>
        <v>0</v>
      </c>
      <c r="AX4" s="5">
        <f t="shared" si="4"/>
        <v>0</v>
      </c>
      <c r="AY4" s="5">
        <f t="shared" si="4"/>
        <v>0</v>
      </c>
      <c r="AZ4" s="5">
        <f t="shared" si="4"/>
        <v>0</v>
      </c>
      <c r="BA4" s="5">
        <f t="shared" si="4"/>
        <v>0</v>
      </c>
      <c r="BB4" s="5">
        <f t="shared" si="4"/>
        <v>0.05</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0.05</v>
      </c>
      <c r="BS4" s="5">
        <f t="shared" si="5"/>
        <v>0</v>
      </c>
      <c r="BT4" s="5">
        <f t="shared" si="5"/>
        <v>0</v>
      </c>
      <c r="BU4" s="5">
        <f t="shared" si="5"/>
        <v>0</v>
      </c>
      <c r="BV4" s="5">
        <f t="shared" si="5"/>
        <v>0</v>
      </c>
      <c r="BW4" s="5">
        <f t="shared" si="5"/>
        <v>0</v>
      </c>
      <c r="BX4" s="5">
        <f t="shared" si="5"/>
        <v>0</v>
      </c>
      <c r="BY4" s="5">
        <f t="shared" si="5"/>
        <v>0</v>
      </c>
      <c r="BZ4" s="5">
        <f t="shared" si="5"/>
        <v>0</v>
      </c>
      <c r="CA4" s="5">
        <f t="shared" si="5"/>
        <v>0.05</v>
      </c>
      <c r="CB4" s="5">
        <f t="shared" si="5"/>
        <v>0</v>
      </c>
      <c r="CC4" s="46">
        <f>SUM(B4:CB4)</f>
        <v>1.4000000000000004</v>
      </c>
    </row>
    <row r="5" spans="1:81" s="6" customFormat="1" ht="30" x14ac:dyDescent="0.25">
      <c r="A5" s="45" t="s">
        <v>128</v>
      </c>
      <c r="B5" s="5">
        <f t="shared" ref="B5:AG5" si="6">B2/($E$8*$I$8)</f>
        <v>0.01</v>
      </c>
      <c r="C5" s="5">
        <f t="shared" si="6"/>
        <v>0.01</v>
      </c>
      <c r="D5" s="5">
        <f t="shared" si="6"/>
        <v>0</v>
      </c>
      <c r="E5" s="5">
        <f t="shared" si="6"/>
        <v>0</v>
      </c>
      <c r="F5" s="5">
        <f t="shared" si="6"/>
        <v>0</v>
      </c>
      <c r="G5" s="5">
        <f t="shared" si="6"/>
        <v>0</v>
      </c>
      <c r="H5" s="5">
        <f t="shared" si="6"/>
        <v>0.02</v>
      </c>
      <c r="I5" s="5">
        <f t="shared" si="6"/>
        <v>0</v>
      </c>
      <c r="J5" s="5">
        <f t="shared" si="6"/>
        <v>0</v>
      </c>
      <c r="K5" s="5">
        <f t="shared" si="6"/>
        <v>0</v>
      </c>
      <c r="L5" s="5">
        <f t="shared" si="6"/>
        <v>0</v>
      </c>
      <c r="M5" s="5">
        <f t="shared" si="6"/>
        <v>0</v>
      </c>
      <c r="N5" s="5">
        <f t="shared" si="6"/>
        <v>0</v>
      </c>
      <c r="O5" s="5">
        <f t="shared" si="6"/>
        <v>0</v>
      </c>
      <c r="P5" s="5">
        <f t="shared" si="6"/>
        <v>0</v>
      </c>
      <c r="Q5" s="5">
        <f t="shared" si="6"/>
        <v>0.09</v>
      </c>
      <c r="R5" s="5">
        <f t="shared" si="6"/>
        <v>0</v>
      </c>
      <c r="S5" s="5">
        <f t="shared" si="6"/>
        <v>0.01</v>
      </c>
      <c r="T5" s="5">
        <f t="shared" si="6"/>
        <v>0</v>
      </c>
      <c r="U5" s="5">
        <f t="shared" si="6"/>
        <v>0.01</v>
      </c>
      <c r="V5" s="5">
        <f t="shared" si="6"/>
        <v>0.06</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0.01</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0.02</v>
      </c>
      <c r="AS5" s="5">
        <f t="shared" si="7"/>
        <v>0</v>
      </c>
      <c r="AT5" s="5">
        <f t="shared" si="7"/>
        <v>0</v>
      </c>
      <c r="AU5" s="5">
        <f t="shared" si="7"/>
        <v>0</v>
      </c>
      <c r="AV5" s="5">
        <f t="shared" si="7"/>
        <v>0.01</v>
      </c>
      <c r="AW5" s="5">
        <f t="shared" si="7"/>
        <v>0</v>
      </c>
      <c r="AX5" s="5">
        <f t="shared" si="7"/>
        <v>0</v>
      </c>
      <c r="AY5" s="5">
        <f t="shared" si="7"/>
        <v>0</v>
      </c>
      <c r="AZ5" s="5">
        <f t="shared" si="7"/>
        <v>0</v>
      </c>
      <c r="BA5" s="5">
        <f t="shared" si="7"/>
        <v>0</v>
      </c>
      <c r="BB5" s="5">
        <f t="shared" si="7"/>
        <v>0.01</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0.01</v>
      </c>
      <c r="BS5" s="5">
        <f t="shared" si="8"/>
        <v>0</v>
      </c>
      <c r="BT5" s="5">
        <f t="shared" si="8"/>
        <v>0</v>
      </c>
      <c r="BU5" s="5">
        <f t="shared" si="8"/>
        <v>0</v>
      </c>
      <c r="BV5" s="5">
        <f t="shared" si="8"/>
        <v>0</v>
      </c>
      <c r="BW5" s="5">
        <f t="shared" si="8"/>
        <v>0</v>
      </c>
      <c r="BX5" s="5">
        <f t="shared" si="8"/>
        <v>0</v>
      </c>
      <c r="BY5" s="5">
        <f t="shared" si="8"/>
        <v>0</v>
      </c>
      <c r="BZ5" s="5">
        <f t="shared" si="8"/>
        <v>0</v>
      </c>
      <c r="CA5" s="5">
        <f t="shared" si="8"/>
        <v>0.01</v>
      </c>
      <c r="CB5" s="5">
        <f t="shared" si="8"/>
        <v>0</v>
      </c>
      <c r="CC5" s="46">
        <f>SUM(B5:CB5)</f>
        <v>0.28000000000000003</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TOTAL!A21</f>
        <v>46</v>
      </c>
      <c r="B8" s="33" t="str">
        <f>TOTAL!B21</f>
        <v>BUSECO</v>
      </c>
      <c r="C8" s="33" t="str">
        <f>TOTAL!C21</f>
        <v>PARQUE EOLICO BUSECO, S.L.</v>
      </c>
      <c r="D8" s="33" t="str">
        <f>TOTAL!D21</f>
        <v>TINEO, VALDÉS Y VILLAYÓN</v>
      </c>
      <c r="E8" s="33">
        <f>TOTAL!E21</f>
        <v>50</v>
      </c>
      <c r="F8" s="33">
        <f>TOTAL!F21</f>
        <v>10</v>
      </c>
      <c r="G8" s="34">
        <f>TOTAL!G21</f>
        <v>44560</v>
      </c>
      <c r="H8" s="34">
        <f>TOTAL!H21</f>
        <v>45291</v>
      </c>
      <c r="I8" s="35">
        <f>TOTAL!I21</f>
        <v>2</v>
      </c>
    </row>
  </sheetData>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135</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TOTAL!P22</f>
        <v>0</v>
      </c>
      <c r="C2" s="4">
        <f>TOTAL!Q22</f>
        <v>0</v>
      </c>
      <c r="D2" s="4">
        <f>TOTAL!R22</f>
        <v>0</v>
      </c>
      <c r="E2" s="4">
        <f>TOTAL!S22</f>
        <v>0</v>
      </c>
      <c r="F2" s="4">
        <f>TOTAL!T22</f>
        <v>0</v>
      </c>
      <c r="G2" s="4">
        <f>TOTAL!U22</f>
        <v>0</v>
      </c>
      <c r="H2" s="4">
        <f>TOTAL!V22</f>
        <v>0</v>
      </c>
      <c r="I2" s="4">
        <f>TOTAL!W22</f>
        <v>0</v>
      </c>
      <c r="J2" s="4">
        <f>TOTAL!X22</f>
        <v>0</v>
      </c>
      <c r="K2" s="4">
        <f>TOTAL!Y22</f>
        <v>0</v>
      </c>
      <c r="L2" s="4">
        <f>TOTAL!Z22</f>
        <v>0</v>
      </c>
      <c r="M2" s="4">
        <f>TOTAL!AA22</f>
        <v>0</v>
      </c>
      <c r="N2" s="4">
        <f>TOTAL!AB22</f>
        <v>0</v>
      </c>
      <c r="O2" s="4">
        <f>TOTAL!AC22</f>
        <v>0</v>
      </c>
      <c r="P2" s="4">
        <f>TOTAL!AD22</f>
        <v>0</v>
      </c>
      <c r="Q2" s="4">
        <f>TOTAL!AE22</f>
        <v>0</v>
      </c>
      <c r="R2" s="4">
        <f>TOTAL!AF22</f>
        <v>0</v>
      </c>
      <c r="S2" s="4">
        <f>TOTAL!AG22</f>
        <v>1</v>
      </c>
      <c r="T2" s="4">
        <f>TOTAL!AH22</f>
        <v>0</v>
      </c>
      <c r="U2" s="4">
        <f>TOTAL!AI22</f>
        <v>0</v>
      </c>
      <c r="V2" s="4">
        <f>TOTAL!AJ22</f>
        <v>1</v>
      </c>
      <c r="W2" s="4">
        <f>TOTAL!AK22</f>
        <v>0</v>
      </c>
      <c r="X2" s="4">
        <f>TOTAL!AL22</f>
        <v>0</v>
      </c>
      <c r="Y2" s="4">
        <f>TOTAL!AM22</f>
        <v>0</v>
      </c>
      <c r="Z2" s="4">
        <f>TOTAL!AN22</f>
        <v>0</v>
      </c>
      <c r="AA2" s="4">
        <f>TOTAL!AO22</f>
        <v>0</v>
      </c>
      <c r="AB2" s="4">
        <f>TOTAL!AP22</f>
        <v>0</v>
      </c>
      <c r="AC2" s="4">
        <f>TOTAL!AQ22</f>
        <v>0</v>
      </c>
      <c r="AD2" s="4">
        <f>TOTAL!AR22</f>
        <v>0</v>
      </c>
      <c r="AE2" s="4">
        <f>TOTAL!AS22</f>
        <v>0</v>
      </c>
      <c r="AF2" s="4">
        <f>TOTAL!AT22</f>
        <v>0</v>
      </c>
      <c r="AG2" s="4">
        <f>TOTAL!AU22</f>
        <v>0</v>
      </c>
      <c r="AH2" s="4">
        <f>TOTAL!AV22</f>
        <v>0</v>
      </c>
      <c r="AI2" s="4">
        <f>TOTAL!AW22</f>
        <v>0</v>
      </c>
      <c r="AJ2" s="4">
        <f>TOTAL!AX22</f>
        <v>0</v>
      </c>
      <c r="AK2" s="4">
        <f>TOTAL!AY22</f>
        <v>0</v>
      </c>
      <c r="AL2" s="4">
        <f>TOTAL!AZ22</f>
        <v>0</v>
      </c>
      <c r="AM2" s="4">
        <f>TOTAL!BA22</f>
        <v>0</v>
      </c>
      <c r="AN2" s="4">
        <f>TOTAL!BB22</f>
        <v>0</v>
      </c>
      <c r="AO2" s="4">
        <f>TOTAL!BC22</f>
        <v>0</v>
      </c>
      <c r="AP2" s="4">
        <f>TOTAL!BD22</f>
        <v>0</v>
      </c>
      <c r="AQ2" s="4">
        <f>TOTAL!BE22</f>
        <v>0</v>
      </c>
      <c r="AR2" s="4">
        <f>TOTAL!BF22</f>
        <v>0</v>
      </c>
      <c r="AS2" s="4">
        <f>TOTAL!BG22</f>
        <v>0</v>
      </c>
      <c r="AT2" s="4">
        <f>TOTAL!BH22</f>
        <v>0</v>
      </c>
      <c r="AU2" s="4">
        <f>TOTAL!BI22</f>
        <v>0</v>
      </c>
      <c r="AV2" s="4">
        <f>TOTAL!BJ22</f>
        <v>1</v>
      </c>
      <c r="AW2" s="4">
        <f>TOTAL!BK22</f>
        <v>0</v>
      </c>
      <c r="AX2" s="4">
        <f>TOTAL!BL22</f>
        <v>0</v>
      </c>
      <c r="AY2" s="4">
        <f>TOTAL!BM22</f>
        <v>0</v>
      </c>
      <c r="AZ2" s="4">
        <f>TOTAL!BN22</f>
        <v>0</v>
      </c>
      <c r="BA2" s="4">
        <f>TOTAL!BO22</f>
        <v>0</v>
      </c>
      <c r="BB2" s="4">
        <f>TOTAL!BP22</f>
        <v>0</v>
      </c>
      <c r="BC2" s="4">
        <f>TOTAL!BQ22</f>
        <v>0</v>
      </c>
      <c r="BD2" s="4">
        <f>TOTAL!BR22</f>
        <v>0</v>
      </c>
      <c r="BE2" s="4">
        <f>TOTAL!BS22</f>
        <v>0</v>
      </c>
      <c r="BF2" s="4">
        <f>TOTAL!BT22</f>
        <v>0</v>
      </c>
      <c r="BG2" s="4">
        <f>TOTAL!BU22</f>
        <v>0</v>
      </c>
      <c r="BH2" s="4">
        <f>TOTAL!BV22</f>
        <v>0</v>
      </c>
      <c r="BI2" s="4">
        <f>TOTAL!BW22</f>
        <v>0</v>
      </c>
      <c r="BJ2" s="4">
        <f>TOTAL!BX22</f>
        <v>0</v>
      </c>
      <c r="BK2" s="4">
        <f>TOTAL!BY22</f>
        <v>0</v>
      </c>
      <c r="BL2" s="4">
        <f>TOTAL!BZ22</f>
        <v>0</v>
      </c>
      <c r="BM2" s="4">
        <f>TOTAL!CA22</f>
        <v>0</v>
      </c>
      <c r="BN2" s="4">
        <f>TOTAL!CB22</f>
        <v>0</v>
      </c>
      <c r="BO2" s="4">
        <f>TOTAL!CC22</f>
        <v>0</v>
      </c>
      <c r="BP2" s="4">
        <f>TOTAL!CD22</f>
        <v>0</v>
      </c>
      <c r="BQ2" s="4">
        <f>TOTAL!CE22</f>
        <v>0</v>
      </c>
      <c r="BR2" s="4">
        <f>TOTAL!CF22</f>
        <v>0</v>
      </c>
      <c r="BS2" s="4">
        <f>TOTAL!CG22</f>
        <v>0</v>
      </c>
      <c r="BT2" s="4">
        <f>TOTAL!CH22</f>
        <v>0</v>
      </c>
      <c r="BU2" s="4">
        <f>TOTAL!CI22</f>
        <v>0</v>
      </c>
      <c r="BV2" s="4">
        <f>TOTAL!CJ22</f>
        <v>0</v>
      </c>
      <c r="BW2" s="4">
        <f>TOTAL!CK22</f>
        <v>0</v>
      </c>
      <c r="BX2" s="4">
        <f>TOTAL!CL22</f>
        <v>0</v>
      </c>
      <c r="BY2" s="4">
        <f>TOTAL!CM22</f>
        <v>0</v>
      </c>
      <c r="BZ2" s="4">
        <f>TOTAL!CN22</f>
        <v>0</v>
      </c>
      <c r="CA2" s="4">
        <f>TOTAL!CO22</f>
        <v>0</v>
      </c>
      <c r="CB2" s="4">
        <f>TOTAL!CP22</f>
        <v>0</v>
      </c>
      <c r="CC2" s="19">
        <f>SUM(B2:CB2)</f>
        <v>3</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0</v>
      </c>
      <c r="I3" s="5">
        <f t="shared" si="0"/>
        <v>0</v>
      </c>
      <c r="J3" s="5">
        <f t="shared" si="0"/>
        <v>0</v>
      </c>
      <c r="K3" s="5">
        <f t="shared" si="0"/>
        <v>0</v>
      </c>
      <c r="L3" s="5">
        <f t="shared" si="0"/>
        <v>0</v>
      </c>
      <c r="M3" s="5">
        <f t="shared" si="0"/>
        <v>0</v>
      </c>
      <c r="N3" s="5">
        <f t="shared" si="0"/>
        <v>0</v>
      </c>
      <c r="O3" s="5">
        <f t="shared" si="0"/>
        <v>0</v>
      </c>
      <c r="P3" s="5">
        <f t="shared" si="0"/>
        <v>0</v>
      </c>
      <c r="Q3" s="5">
        <f t="shared" si="0"/>
        <v>0</v>
      </c>
      <c r="R3" s="5">
        <f t="shared" si="0"/>
        <v>0</v>
      </c>
      <c r="S3" s="5">
        <f t="shared" si="0"/>
        <v>0.06</v>
      </c>
      <c r="T3" s="5">
        <f t="shared" si="0"/>
        <v>0</v>
      </c>
      <c r="U3" s="5">
        <f t="shared" si="0"/>
        <v>0</v>
      </c>
      <c r="V3" s="5">
        <f t="shared" si="0"/>
        <v>0.06</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0</v>
      </c>
      <c r="AT3" s="5">
        <f t="shared" si="1"/>
        <v>0</v>
      </c>
      <c r="AU3" s="5">
        <f t="shared" si="1"/>
        <v>0</v>
      </c>
      <c r="AV3" s="5">
        <f t="shared" si="1"/>
        <v>0.06</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0.18</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0</v>
      </c>
      <c r="I4" s="5">
        <f t="shared" si="3"/>
        <v>0</v>
      </c>
      <c r="J4" s="5">
        <f t="shared" si="3"/>
        <v>0</v>
      </c>
      <c r="K4" s="5">
        <f t="shared" si="3"/>
        <v>0</v>
      </c>
      <c r="L4" s="5">
        <f t="shared" si="3"/>
        <v>0</v>
      </c>
      <c r="M4" s="5">
        <f t="shared" si="3"/>
        <v>0</v>
      </c>
      <c r="N4" s="5">
        <f t="shared" si="3"/>
        <v>0</v>
      </c>
      <c r="O4" s="5">
        <f t="shared" si="3"/>
        <v>0</v>
      </c>
      <c r="P4" s="5">
        <f t="shared" si="3"/>
        <v>0</v>
      </c>
      <c r="Q4" s="5">
        <f t="shared" si="3"/>
        <v>0</v>
      </c>
      <c r="R4" s="5">
        <f t="shared" si="3"/>
        <v>0</v>
      </c>
      <c r="S4" s="5">
        <f t="shared" si="3"/>
        <v>0.02</v>
      </c>
      <c r="T4" s="5">
        <f t="shared" si="3"/>
        <v>0</v>
      </c>
      <c r="U4" s="5">
        <f t="shared" si="3"/>
        <v>0</v>
      </c>
      <c r="V4" s="5">
        <f t="shared" si="3"/>
        <v>0.02</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0</v>
      </c>
      <c r="AT4" s="5">
        <f t="shared" si="4"/>
        <v>0</v>
      </c>
      <c r="AU4" s="5">
        <f t="shared" si="4"/>
        <v>0</v>
      </c>
      <c r="AV4" s="5">
        <f t="shared" si="4"/>
        <v>0.02</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0.06</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0</v>
      </c>
      <c r="I5" s="5">
        <f t="shared" si="6"/>
        <v>0</v>
      </c>
      <c r="J5" s="5">
        <f t="shared" si="6"/>
        <v>0</v>
      </c>
      <c r="K5" s="5">
        <f t="shared" si="6"/>
        <v>0</v>
      </c>
      <c r="L5" s="5">
        <f t="shared" si="6"/>
        <v>0</v>
      </c>
      <c r="M5" s="5">
        <f t="shared" si="6"/>
        <v>0</v>
      </c>
      <c r="N5" s="5">
        <f t="shared" si="6"/>
        <v>0</v>
      </c>
      <c r="O5" s="5">
        <f t="shared" si="6"/>
        <v>0</v>
      </c>
      <c r="P5" s="5">
        <f t="shared" si="6"/>
        <v>0</v>
      </c>
      <c r="Q5" s="5">
        <f t="shared" si="6"/>
        <v>0</v>
      </c>
      <c r="R5" s="5">
        <f t="shared" si="6"/>
        <v>0</v>
      </c>
      <c r="S5" s="5">
        <f t="shared" si="6"/>
        <v>0.01</v>
      </c>
      <c r="T5" s="5">
        <f t="shared" si="6"/>
        <v>0</v>
      </c>
      <c r="U5" s="5">
        <f t="shared" si="6"/>
        <v>0</v>
      </c>
      <c r="V5" s="5">
        <f t="shared" si="6"/>
        <v>0.01</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0</v>
      </c>
      <c r="AT5" s="5">
        <f t="shared" si="7"/>
        <v>0</v>
      </c>
      <c r="AU5" s="5">
        <f t="shared" si="7"/>
        <v>0</v>
      </c>
      <c r="AV5" s="5">
        <f t="shared" si="7"/>
        <v>0.01</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0.03</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TOTAL!A22</f>
        <v>49</v>
      </c>
      <c r="B8" s="33" t="str">
        <f>TOTAL!B22</f>
        <v>ABARA</v>
      </c>
      <c r="C8" s="33" t="str">
        <f>TOTAL!C22</f>
        <v>PARQUE EÓLICO DE ABARA, S.L.</v>
      </c>
      <c r="D8" s="33" t="str">
        <f>TOTAL!D22</f>
        <v>EL FRANCO Y COAÑA</v>
      </c>
      <c r="E8" s="33">
        <f>TOTAL!E22</f>
        <v>6</v>
      </c>
      <c r="F8" s="33">
        <f>TOTAL!F22</f>
        <v>3</v>
      </c>
      <c r="G8" s="34">
        <f>TOTAL!G22</f>
        <v>39202</v>
      </c>
      <c r="H8" s="34">
        <f>TOTAL!H22</f>
        <v>45291</v>
      </c>
      <c r="I8" s="35">
        <f>TOTAL!I22</f>
        <v>16.666666666666668</v>
      </c>
    </row>
  </sheetData>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134</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TOTAL!P23</f>
        <v>0</v>
      </c>
      <c r="C2" s="4">
        <f>TOTAL!Q23</f>
        <v>0</v>
      </c>
      <c r="D2" s="4">
        <f>TOTAL!R23</f>
        <v>0</v>
      </c>
      <c r="E2" s="4">
        <f>TOTAL!S23</f>
        <v>0</v>
      </c>
      <c r="F2" s="4">
        <f>TOTAL!T23</f>
        <v>0</v>
      </c>
      <c r="G2" s="4">
        <f>TOTAL!U23</f>
        <v>0</v>
      </c>
      <c r="H2" s="4">
        <f>TOTAL!V23</f>
        <v>0</v>
      </c>
      <c r="I2" s="4">
        <f>TOTAL!W23</f>
        <v>0</v>
      </c>
      <c r="J2" s="4">
        <f>TOTAL!X23</f>
        <v>0</v>
      </c>
      <c r="K2" s="4">
        <f>TOTAL!Y23</f>
        <v>0</v>
      </c>
      <c r="L2" s="4">
        <f>TOTAL!Z23</f>
        <v>0</v>
      </c>
      <c r="M2" s="4">
        <f>TOTAL!AA23</f>
        <v>0</v>
      </c>
      <c r="N2" s="4">
        <f>TOTAL!AB23</f>
        <v>0</v>
      </c>
      <c r="O2" s="4">
        <f>TOTAL!AC23</f>
        <v>0</v>
      </c>
      <c r="P2" s="4">
        <f>TOTAL!AD23</f>
        <v>0</v>
      </c>
      <c r="Q2" s="4">
        <f>TOTAL!AE23</f>
        <v>0</v>
      </c>
      <c r="R2" s="4">
        <f>TOTAL!AF23</f>
        <v>0</v>
      </c>
      <c r="S2" s="4">
        <f>TOTAL!AG23</f>
        <v>1</v>
      </c>
      <c r="T2" s="4">
        <f>TOTAL!AH23</f>
        <v>0</v>
      </c>
      <c r="U2" s="4">
        <f>TOTAL!AI23</f>
        <v>0</v>
      </c>
      <c r="V2" s="4">
        <f>TOTAL!AJ23</f>
        <v>0</v>
      </c>
      <c r="W2" s="4">
        <f>TOTAL!AK23</f>
        <v>0</v>
      </c>
      <c r="X2" s="4">
        <f>TOTAL!AL23</f>
        <v>0</v>
      </c>
      <c r="Y2" s="4">
        <f>TOTAL!AM23</f>
        <v>0</v>
      </c>
      <c r="Z2" s="4">
        <f>TOTAL!AN23</f>
        <v>0</v>
      </c>
      <c r="AA2" s="4">
        <f>TOTAL!AO23</f>
        <v>0</v>
      </c>
      <c r="AB2" s="4">
        <f>TOTAL!AP23</f>
        <v>0</v>
      </c>
      <c r="AC2" s="4">
        <f>TOTAL!AQ23</f>
        <v>0</v>
      </c>
      <c r="AD2" s="4">
        <f>TOTAL!AR23</f>
        <v>0</v>
      </c>
      <c r="AE2" s="4">
        <f>TOTAL!AS23</f>
        <v>0</v>
      </c>
      <c r="AF2" s="4">
        <f>TOTAL!AT23</f>
        <v>0</v>
      </c>
      <c r="AG2" s="4">
        <f>TOTAL!AU23</f>
        <v>0</v>
      </c>
      <c r="AH2" s="4">
        <f>TOTAL!AV23</f>
        <v>0</v>
      </c>
      <c r="AI2" s="4">
        <f>TOTAL!AW23</f>
        <v>0</v>
      </c>
      <c r="AJ2" s="4">
        <f>TOTAL!AX23</f>
        <v>0</v>
      </c>
      <c r="AK2" s="4">
        <f>TOTAL!AY23</f>
        <v>0</v>
      </c>
      <c r="AL2" s="4">
        <f>TOTAL!AZ23</f>
        <v>0</v>
      </c>
      <c r="AM2" s="4">
        <f>TOTAL!BA23</f>
        <v>0</v>
      </c>
      <c r="AN2" s="4">
        <f>TOTAL!BB23</f>
        <v>0</v>
      </c>
      <c r="AO2" s="4">
        <f>TOTAL!BC23</f>
        <v>0</v>
      </c>
      <c r="AP2" s="4">
        <f>TOTAL!BD23</f>
        <v>0</v>
      </c>
      <c r="AQ2" s="4">
        <f>TOTAL!BE23</f>
        <v>0</v>
      </c>
      <c r="AR2" s="4">
        <f>TOTAL!BF23</f>
        <v>0</v>
      </c>
      <c r="AS2" s="4">
        <f>TOTAL!BG23</f>
        <v>0</v>
      </c>
      <c r="AT2" s="4">
        <f>TOTAL!BH23</f>
        <v>0</v>
      </c>
      <c r="AU2" s="4">
        <f>TOTAL!BI23</f>
        <v>0</v>
      </c>
      <c r="AV2" s="4">
        <f>TOTAL!BJ23</f>
        <v>0</v>
      </c>
      <c r="AW2" s="4">
        <f>TOTAL!BK23</f>
        <v>0</v>
      </c>
      <c r="AX2" s="4">
        <f>TOTAL!BL23</f>
        <v>0</v>
      </c>
      <c r="AY2" s="4">
        <f>TOTAL!BM23</f>
        <v>0</v>
      </c>
      <c r="AZ2" s="4">
        <f>TOTAL!BN23</f>
        <v>0</v>
      </c>
      <c r="BA2" s="4">
        <f>TOTAL!BO23</f>
        <v>0</v>
      </c>
      <c r="BB2" s="4">
        <f>TOTAL!BP23</f>
        <v>0</v>
      </c>
      <c r="BC2" s="4">
        <f>TOTAL!BQ23</f>
        <v>0</v>
      </c>
      <c r="BD2" s="4">
        <f>TOTAL!BR23</f>
        <v>0</v>
      </c>
      <c r="BE2" s="4">
        <f>TOTAL!BS23</f>
        <v>0</v>
      </c>
      <c r="BF2" s="4">
        <f>TOTAL!BT23</f>
        <v>0</v>
      </c>
      <c r="BG2" s="4">
        <f>TOTAL!BU23</f>
        <v>0</v>
      </c>
      <c r="BH2" s="4">
        <f>TOTAL!BV23</f>
        <v>0</v>
      </c>
      <c r="BI2" s="4">
        <f>TOTAL!BW23</f>
        <v>0</v>
      </c>
      <c r="BJ2" s="4">
        <f>TOTAL!BX23</f>
        <v>0</v>
      </c>
      <c r="BK2" s="4">
        <f>TOTAL!BY23</f>
        <v>0</v>
      </c>
      <c r="BL2" s="4">
        <f>TOTAL!BZ23</f>
        <v>0</v>
      </c>
      <c r="BM2" s="4">
        <f>TOTAL!CA23</f>
        <v>0</v>
      </c>
      <c r="BN2" s="4">
        <f>TOTAL!CB23</f>
        <v>0</v>
      </c>
      <c r="BO2" s="4">
        <f>TOTAL!CC23</f>
        <v>0</v>
      </c>
      <c r="BP2" s="4">
        <f>TOTAL!CD23</f>
        <v>0</v>
      </c>
      <c r="BQ2" s="4">
        <f>TOTAL!CE23</f>
        <v>0</v>
      </c>
      <c r="BR2" s="4">
        <f>TOTAL!CF23</f>
        <v>0</v>
      </c>
      <c r="BS2" s="4">
        <f>TOTAL!CG23</f>
        <v>0</v>
      </c>
      <c r="BT2" s="4">
        <f>TOTAL!CH23</f>
        <v>0</v>
      </c>
      <c r="BU2" s="4">
        <f>TOTAL!CI23</f>
        <v>0</v>
      </c>
      <c r="BV2" s="4">
        <f>TOTAL!CJ23</f>
        <v>0</v>
      </c>
      <c r="BW2" s="4">
        <f>TOTAL!CK23</f>
        <v>0</v>
      </c>
      <c r="BX2" s="4">
        <f>TOTAL!CL23</f>
        <v>0</v>
      </c>
      <c r="BY2" s="4">
        <f>TOTAL!CM23</f>
        <v>0</v>
      </c>
      <c r="BZ2" s="4">
        <f>TOTAL!CN23</f>
        <v>0</v>
      </c>
      <c r="CA2" s="4">
        <f>TOTAL!CO23</f>
        <v>0</v>
      </c>
      <c r="CB2" s="4">
        <f>TOTAL!CP23</f>
        <v>0</v>
      </c>
      <c r="CC2" s="19">
        <f>SUM(B2:CB2)</f>
        <v>1</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0</v>
      </c>
      <c r="I3" s="5">
        <f t="shared" si="0"/>
        <v>0</v>
      </c>
      <c r="J3" s="5">
        <f t="shared" si="0"/>
        <v>0</v>
      </c>
      <c r="K3" s="5">
        <f t="shared" si="0"/>
        <v>0</v>
      </c>
      <c r="L3" s="5">
        <f t="shared" si="0"/>
        <v>0</v>
      </c>
      <c r="M3" s="5">
        <f t="shared" si="0"/>
        <v>0</v>
      </c>
      <c r="N3" s="5">
        <f t="shared" si="0"/>
        <v>0</v>
      </c>
      <c r="O3" s="5">
        <f t="shared" si="0"/>
        <v>0</v>
      </c>
      <c r="P3" s="5">
        <f t="shared" si="0"/>
        <v>0</v>
      </c>
      <c r="Q3" s="5">
        <f t="shared" si="0"/>
        <v>0</v>
      </c>
      <c r="R3" s="5">
        <f t="shared" si="0"/>
        <v>0</v>
      </c>
      <c r="S3" s="5">
        <f t="shared" si="0"/>
        <v>9.0225563909774431E-2</v>
      </c>
      <c r="T3" s="5">
        <f t="shared" si="0"/>
        <v>0</v>
      </c>
      <c r="U3" s="5">
        <f t="shared" si="0"/>
        <v>0</v>
      </c>
      <c r="V3" s="5">
        <f t="shared" si="0"/>
        <v>0</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0</v>
      </c>
      <c r="AT3" s="5">
        <f t="shared" si="1"/>
        <v>0</v>
      </c>
      <c r="AU3" s="5">
        <f t="shared" si="1"/>
        <v>0</v>
      </c>
      <c r="AV3" s="5">
        <f t="shared" si="1"/>
        <v>0</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9.0225563909774431E-2</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0</v>
      </c>
      <c r="I4" s="5">
        <f t="shared" si="3"/>
        <v>0</v>
      </c>
      <c r="J4" s="5">
        <f t="shared" si="3"/>
        <v>0</v>
      </c>
      <c r="K4" s="5">
        <f t="shared" si="3"/>
        <v>0</v>
      </c>
      <c r="L4" s="5">
        <f t="shared" si="3"/>
        <v>0</v>
      </c>
      <c r="M4" s="5">
        <f t="shared" si="3"/>
        <v>0</v>
      </c>
      <c r="N4" s="5">
        <f t="shared" si="3"/>
        <v>0</v>
      </c>
      <c r="O4" s="5">
        <f t="shared" si="3"/>
        <v>0</v>
      </c>
      <c r="P4" s="5">
        <f t="shared" si="3"/>
        <v>0</v>
      </c>
      <c r="Q4" s="5">
        <f t="shared" si="3"/>
        <v>0</v>
      </c>
      <c r="R4" s="5">
        <f t="shared" si="3"/>
        <v>0</v>
      </c>
      <c r="S4" s="5">
        <f t="shared" si="3"/>
        <v>3.007518796992481E-2</v>
      </c>
      <c r="T4" s="5">
        <f t="shared" si="3"/>
        <v>0</v>
      </c>
      <c r="U4" s="5">
        <f t="shared" si="3"/>
        <v>0</v>
      </c>
      <c r="V4" s="5">
        <f t="shared" si="3"/>
        <v>0</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0</v>
      </c>
      <c r="AT4" s="5">
        <f t="shared" si="4"/>
        <v>0</v>
      </c>
      <c r="AU4" s="5">
        <f t="shared" si="4"/>
        <v>0</v>
      </c>
      <c r="AV4" s="5">
        <f t="shared" si="4"/>
        <v>0</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3.007518796992481E-2</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0</v>
      </c>
      <c r="I5" s="5">
        <f t="shared" si="6"/>
        <v>0</v>
      </c>
      <c r="J5" s="5">
        <f t="shared" si="6"/>
        <v>0</v>
      </c>
      <c r="K5" s="5">
        <f t="shared" si="6"/>
        <v>0</v>
      </c>
      <c r="L5" s="5">
        <f t="shared" si="6"/>
        <v>0</v>
      </c>
      <c r="M5" s="5">
        <f t="shared" si="6"/>
        <v>0</v>
      </c>
      <c r="N5" s="5">
        <f t="shared" si="6"/>
        <v>0</v>
      </c>
      <c r="O5" s="5">
        <f t="shared" si="6"/>
        <v>0</v>
      </c>
      <c r="P5" s="5">
        <f t="shared" si="6"/>
        <v>0</v>
      </c>
      <c r="Q5" s="5">
        <f t="shared" si="6"/>
        <v>0</v>
      </c>
      <c r="R5" s="5">
        <f t="shared" si="6"/>
        <v>0</v>
      </c>
      <c r="S5" s="5">
        <f t="shared" si="6"/>
        <v>1.0025062656641603E-2</v>
      </c>
      <c r="T5" s="5">
        <f t="shared" si="6"/>
        <v>0</v>
      </c>
      <c r="U5" s="5">
        <f t="shared" si="6"/>
        <v>0</v>
      </c>
      <c r="V5" s="5">
        <f t="shared" si="6"/>
        <v>0</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0</v>
      </c>
      <c r="AT5" s="5">
        <f t="shared" si="7"/>
        <v>0</v>
      </c>
      <c r="AU5" s="5">
        <f t="shared" si="7"/>
        <v>0</v>
      </c>
      <c r="AV5" s="5">
        <f t="shared" si="7"/>
        <v>0</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1.0025062656641603E-2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TOTAL!A23</f>
        <v>57</v>
      </c>
      <c r="B8" s="33" t="str">
        <f>TOTAL!B23</f>
        <v>XUNQUEIRA</v>
      </c>
      <c r="C8" s="33" t="str">
        <f>TOTAL!C23</f>
        <v>XUNQUEIRA EÓLICA, S.L.</v>
      </c>
      <c r="D8" s="33" t="str">
        <f>TOTAL!D23</f>
        <v>SAN TIRSO DE ABRES</v>
      </c>
      <c r="E8" s="33">
        <f>TOTAL!E23</f>
        <v>9</v>
      </c>
      <c r="F8" s="33">
        <f>TOTAL!F23</f>
        <v>3</v>
      </c>
      <c r="G8" s="34">
        <f>TOTAL!G23</f>
        <v>41226</v>
      </c>
      <c r="H8" s="34">
        <f>TOTAL!H23</f>
        <v>45291</v>
      </c>
      <c r="I8" s="35">
        <f>TOTAL!I23</f>
        <v>11.083333333333334</v>
      </c>
    </row>
  </sheetData>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133</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TOTAL!P24</f>
        <v>0</v>
      </c>
      <c r="C2" s="4">
        <f>TOTAL!Q24</f>
        <v>0</v>
      </c>
      <c r="D2" s="4">
        <f>TOTAL!R24</f>
        <v>0</v>
      </c>
      <c r="E2" s="4">
        <f>TOTAL!S24</f>
        <v>0</v>
      </c>
      <c r="F2" s="4">
        <f>TOTAL!T24</f>
        <v>0</v>
      </c>
      <c r="G2" s="4">
        <f>TOTAL!U24</f>
        <v>0</v>
      </c>
      <c r="H2" s="4">
        <f>TOTAL!V24</f>
        <v>0</v>
      </c>
      <c r="I2" s="4">
        <f>TOTAL!W24</f>
        <v>0</v>
      </c>
      <c r="J2" s="4">
        <f>TOTAL!X24</f>
        <v>0</v>
      </c>
      <c r="K2" s="4">
        <f>TOTAL!Y24</f>
        <v>0</v>
      </c>
      <c r="L2" s="4">
        <f>TOTAL!Z24</f>
        <v>0</v>
      </c>
      <c r="M2" s="4">
        <f>TOTAL!AA24</f>
        <v>0</v>
      </c>
      <c r="N2" s="4">
        <f>TOTAL!AB24</f>
        <v>0</v>
      </c>
      <c r="O2" s="4">
        <f>TOTAL!AC24</f>
        <v>0</v>
      </c>
      <c r="P2" s="4">
        <f>TOTAL!AD24</f>
        <v>0</v>
      </c>
      <c r="Q2" s="4">
        <f>TOTAL!AE24</f>
        <v>0</v>
      </c>
      <c r="R2" s="4">
        <f>TOTAL!AF24</f>
        <v>0</v>
      </c>
      <c r="S2" s="4">
        <f>TOTAL!AG24</f>
        <v>0</v>
      </c>
      <c r="T2" s="4">
        <f>TOTAL!AH24</f>
        <v>0</v>
      </c>
      <c r="U2" s="4">
        <f>TOTAL!AI24</f>
        <v>0</v>
      </c>
      <c r="V2" s="4">
        <f>TOTAL!AJ24</f>
        <v>0</v>
      </c>
      <c r="W2" s="4">
        <f>TOTAL!AK24</f>
        <v>0</v>
      </c>
      <c r="X2" s="4">
        <f>TOTAL!AL24</f>
        <v>0</v>
      </c>
      <c r="Y2" s="4">
        <f>TOTAL!AM24</f>
        <v>0</v>
      </c>
      <c r="Z2" s="4">
        <f>TOTAL!AN24</f>
        <v>0</v>
      </c>
      <c r="AA2" s="4">
        <f>TOTAL!AO24</f>
        <v>0</v>
      </c>
      <c r="AB2" s="4">
        <f>TOTAL!AP24</f>
        <v>0</v>
      </c>
      <c r="AC2" s="4">
        <f>TOTAL!AQ24</f>
        <v>0</v>
      </c>
      <c r="AD2" s="4">
        <f>TOTAL!AR24</f>
        <v>0</v>
      </c>
      <c r="AE2" s="4">
        <f>TOTAL!AS24</f>
        <v>0</v>
      </c>
      <c r="AF2" s="4">
        <f>TOTAL!AT24</f>
        <v>0</v>
      </c>
      <c r="AG2" s="4">
        <f>TOTAL!AU24</f>
        <v>0</v>
      </c>
      <c r="AH2" s="4">
        <f>TOTAL!AV24</f>
        <v>0</v>
      </c>
      <c r="AI2" s="4">
        <f>TOTAL!AW24</f>
        <v>0</v>
      </c>
      <c r="AJ2" s="4">
        <f>TOTAL!AX24</f>
        <v>0</v>
      </c>
      <c r="AK2" s="4">
        <f>TOTAL!AY24</f>
        <v>0</v>
      </c>
      <c r="AL2" s="4">
        <f>TOTAL!AZ24</f>
        <v>0</v>
      </c>
      <c r="AM2" s="4">
        <f>TOTAL!BA24</f>
        <v>0</v>
      </c>
      <c r="AN2" s="4">
        <f>TOTAL!BB24</f>
        <v>0</v>
      </c>
      <c r="AO2" s="4">
        <f>TOTAL!BC24</f>
        <v>0</v>
      </c>
      <c r="AP2" s="4">
        <f>TOTAL!BD24</f>
        <v>0</v>
      </c>
      <c r="AQ2" s="4">
        <f>TOTAL!BE24</f>
        <v>0</v>
      </c>
      <c r="AR2" s="4">
        <f>TOTAL!BF24</f>
        <v>0</v>
      </c>
      <c r="AS2" s="4">
        <f>TOTAL!BG24</f>
        <v>0</v>
      </c>
      <c r="AT2" s="4">
        <f>TOTAL!BH24</f>
        <v>0</v>
      </c>
      <c r="AU2" s="4">
        <f>TOTAL!BI24</f>
        <v>0</v>
      </c>
      <c r="AV2" s="4">
        <f>TOTAL!BJ24</f>
        <v>0</v>
      </c>
      <c r="AW2" s="4">
        <f>TOTAL!BK24</f>
        <v>0</v>
      </c>
      <c r="AX2" s="4">
        <f>TOTAL!BL24</f>
        <v>0</v>
      </c>
      <c r="AY2" s="4">
        <f>TOTAL!BM24</f>
        <v>0</v>
      </c>
      <c r="AZ2" s="4">
        <f>TOTAL!BN24</f>
        <v>0</v>
      </c>
      <c r="BA2" s="4">
        <f>TOTAL!BO24</f>
        <v>0</v>
      </c>
      <c r="BB2" s="4">
        <f>TOTAL!BP24</f>
        <v>0</v>
      </c>
      <c r="BC2" s="4">
        <f>TOTAL!BQ24</f>
        <v>0</v>
      </c>
      <c r="BD2" s="4">
        <f>TOTAL!BR24</f>
        <v>0</v>
      </c>
      <c r="BE2" s="4">
        <f>TOTAL!BS24</f>
        <v>0</v>
      </c>
      <c r="BF2" s="4">
        <f>TOTAL!BT24</f>
        <v>0</v>
      </c>
      <c r="BG2" s="4">
        <f>TOTAL!BU24</f>
        <v>0</v>
      </c>
      <c r="BH2" s="4">
        <f>TOTAL!BV24</f>
        <v>0</v>
      </c>
      <c r="BI2" s="4">
        <f>TOTAL!BW24</f>
        <v>0</v>
      </c>
      <c r="BJ2" s="4">
        <f>TOTAL!BX24</f>
        <v>0</v>
      </c>
      <c r="BK2" s="4">
        <f>TOTAL!BY24</f>
        <v>0</v>
      </c>
      <c r="BL2" s="4">
        <f>TOTAL!BZ24</f>
        <v>0</v>
      </c>
      <c r="BM2" s="4">
        <f>TOTAL!CA24</f>
        <v>0</v>
      </c>
      <c r="BN2" s="4">
        <f>TOTAL!CB24</f>
        <v>0</v>
      </c>
      <c r="BO2" s="4">
        <f>TOTAL!CC24</f>
        <v>0</v>
      </c>
      <c r="BP2" s="4">
        <f>TOTAL!CD24</f>
        <v>0</v>
      </c>
      <c r="BQ2" s="4">
        <f>TOTAL!CE24</f>
        <v>0</v>
      </c>
      <c r="BR2" s="4">
        <f>TOTAL!CF24</f>
        <v>0</v>
      </c>
      <c r="BS2" s="4">
        <f>TOTAL!CG24</f>
        <v>0</v>
      </c>
      <c r="BT2" s="4">
        <f>TOTAL!CH24</f>
        <v>0</v>
      </c>
      <c r="BU2" s="4">
        <f>TOTAL!CI24</f>
        <v>0</v>
      </c>
      <c r="BV2" s="4">
        <f>TOTAL!CJ24</f>
        <v>0</v>
      </c>
      <c r="BW2" s="4">
        <f>TOTAL!CK24</f>
        <v>0</v>
      </c>
      <c r="BX2" s="4">
        <f>TOTAL!CL24</f>
        <v>0</v>
      </c>
      <c r="BY2" s="4">
        <f>TOTAL!CM24</f>
        <v>0</v>
      </c>
      <c r="BZ2" s="4">
        <f>TOTAL!CN24</f>
        <v>0</v>
      </c>
      <c r="CA2" s="4">
        <f>TOTAL!CO24</f>
        <v>0</v>
      </c>
      <c r="CB2" s="4">
        <f>TOTAL!CP24</f>
        <v>0</v>
      </c>
      <c r="CC2" s="19">
        <f>SUM(B2:CB2)</f>
        <v>0</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0</v>
      </c>
      <c r="I3" s="5">
        <f t="shared" si="0"/>
        <v>0</v>
      </c>
      <c r="J3" s="5">
        <f t="shared" si="0"/>
        <v>0</v>
      </c>
      <c r="K3" s="5">
        <f t="shared" si="0"/>
        <v>0</v>
      </c>
      <c r="L3" s="5">
        <f t="shared" si="0"/>
        <v>0</v>
      </c>
      <c r="M3" s="5">
        <f t="shared" si="0"/>
        <v>0</v>
      </c>
      <c r="N3" s="5">
        <f t="shared" si="0"/>
        <v>0</v>
      </c>
      <c r="O3" s="5">
        <f t="shared" si="0"/>
        <v>0</v>
      </c>
      <c r="P3" s="5">
        <f t="shared" si="0"/>
        <v>0</v>
      </c>
      <c r="Q3" s="5">
        <f t="shared" si="0"/>
        <v>0</v>
      </c>
      <c r="R3" s="5">
        <f t="shared" si="0"/>
        <v>0</v>
      </c>
      <c r="S3" s="5">
        <f t="shared" si="0"/>
        <v>0</v>
      </c>
      <c r="T3" s="5">
        <f t="shared" si="0"/>
        <v>0</v>
      </c>
      <c r="U3" s="5">
        <f t="shared" si="0"/>
        <v>0</v>
      </c>
      <c r="V3" s="5">
        <f t="shared" si="0"/>
        <v>0</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0</v>
      </c>
      <c r="AT3" s="5">
        <f t="shared" si="1"/>
        <v>0</v>
      </c>
      <c r="AU3" s="5">
        <f t="shared" si="1"/>
        <v>0</v>
      </c>
      <c r="AV3" s="5">
        <f t="shared" si="1"/>
        <v>0</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0</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0</v>
      </c>
      <c r="I4" s="5">
        <f t="shared" si="3"/>
        <v>0</v>
      </c>
      <c r="J4" s="5">
        <f t="shared" si="3"/>
        <v>0</v>
      </c>
      <c r="K4" s="5">
        <f t="shared" si="3"/>
        <v>0</v>
      </c>
      <c r="L4" s="5">
        <f t="shared" si="3"/>
        <v>0</v>
      </c>
      <c r="M4" s="5">
        <f t="shared" si="3"/>
        <v>0</v>
      </c>
      <c r="N4" s="5">
        <f t="shared" si="3"/>
        <v>0</v>
      </c>
      <c r="O4" s="5">
        <f t="shared" si="3"/>
        <v>0</v>
      </c>
      <c r="P4" s="5">
        <f t="shared" si="3"/>
        <v>0</v>
      </c>
      <c r="Q4" s="5">
        <f t="shared" si="3"/>
        <v>0</v>
      </c>
      <c r="R4" s="5">
        <f t="shared" si="3"/>
        <v>0</v>
      </c>
      <c r="S4" s="5">
        <f t="shared" si="3"/>
        <v>0</v>
      </c>
      <c r="T4" s="5">
        <f t="shared" si="3"/>
        <v>0</v>
      </c>
      <c r="U4" s="5">
        <f t="shared" si="3"/>
        <v>0</v>
      </c>
      <c r="V4" s="5">
        <f t="shared" si="3"/>
        <v>0</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0</v>
      </c>
      <c r="AT4" s="5">
        <f t="shared" si="4"/>
        <v>0</v>
      </c>
      <c r="AU4" s="5">
        <f t="shared" si="4"/>
        <v>0</v>
      </c>
      <c r="AV4" s="5">
        <f t="shared" si="4"/>
        <v>0</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0</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0</v>
      </c>
      <c r="I5" s="5">
        <f t="shared" si="6"/>
        <v>0</v>
      </c>
      <c r="J5" s="5">
        <f t="shared" si="6"/>
        <v>0</v>
      </c>
      <c r="K5" s="5">
        <f t="shared" si="6"/>
        <v>0</v>
      </c>
      <c r="L5" s="5">
        <f t="shared" si="6"/>
        <v>0</v>
      </c>
      <c r="M5" s="5">
        <f t="shared" si="6"/>
        <v>0</v>
      </c>
      <c r="N5" s="5">
        <f t="shared" si="6"/>
        <v>0</v>
      </c>
      <c r="O5" s="5">
        <f t="shared" si="6"/>
        <v>0</v>
      </c>
      <c r="P5" s="5">
        <f t="shared" si="6"/>
        <v>0</v>
      </c>
      <c r="Q5" s="5">
        <f t="shared" si="6"/>
        <v>0</v>
      </c>
      <c r="R5" s="5">
        <f t="shared" si="6"/>
        <v>0</v>
      </c>
      <c r="S5" s="5">
        <f t="shared" si="6"/>
        <v>0</v>
      </c>
      <c r="T5" s="5">
        <f t="shared" si="6"/>
        <v>0</v>
      </c>
      <c r="U5" s="5">
        <f t="shared" si="6"/>
        <v>0</v>
      </c>
      <c r="V5" s="5">
        <f t="shared" si="6"/>
        <v>0</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0</v>
      </c>
      <c r="AT5" s="5">
        <f t="shared" si="7"/>
        <v>0</v>
      </c>
      <c r="AU5" s="5">
        <f t="shared" si="7"/>
        <v>0</v>
      </c>
      <c r="AV5" s="5">
        <f t="shared" si="7"/>
        <v>0</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0</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45" x14ac:dyDescent="0.25">
      <c r="A8" s="33">
        <f>TOTAL!A24</f>
        <v>68</v>
      </c>
      <c r="B8" s="33" t="str">
        <f>TOTAL!B24</f>
        <v>PEÑA CUERVO</v>
      </c>
      <c r="C8" s="33" t="str">
        <f>TOTAL!C24</f>
        <v>PARQUE EÓLICO LAS REGUERAS S.L.U.</v>
      </c>
      <c r="D8" s="33" t="str">
        <f>TOTAL!D24</f>
        <v>LAS REGUERAS</v>
      </c>
      <c r="E8" s="33">
        <f>TOTAL!E24</f>
        <v>16</v>
      </c>
      <c r="F8" s="33">
        <f>TOTAL!F24</f>
        <v>8</v>
      </c>
      <c r="G8" s="34">
        <f>TOTAL!G24</f>
        <v>40876</v>
      </c>
      <c r="H8" s="34">
        <f>TOTAL!H24</f>
        <v>45291</v>
      </c>
      <c r="I8" s="35">
        <f>TOTAL!I24</f>
        <v>12.083333333333334</v>
      </c>
    </row>
  </sheetData>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132</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TOTAL!P25</f>
        <v>0</v>
      </c>
      <c r="C2" s="4">
        <f>TOTAL!Q25</f>
        <v>0</v>
      </c>
      <c r="D2" s="4">
        <f>TOTAL!R25</f>
        <v>0</v>
      </c>
      <c r="E2" s="4">
        <f>TOTAL!S25</f>
        <v>0</v>
      </c>
      <c r="F2" s="4">
        <f>TOTAL!T25</f>
        <v>0</v>
      </c>
      <c r="G2" s="4">
        <f>TOTAL!U25</f>
        <v>0</v>
      </c>
      <c r="H2" s="4">
        <f>TOTAL!V25</f>
        <v>0</v>
      </c>
      <c r="I2" s="4">
        <f>TOTAL!W25</f>
        <v>0</v>
      </c>
      <c r="J2" s="4">
        <f>TOTAL!X25</f>
        <v>0</v>
      </c>
      <c r="K2" s="4">
        <f>TOTAL!Y25</f>
        <v>0</v>
      </c>
      <c r="L2" s="4">
        <f>TOTAL!Z25</f>
        <v>0</v>
      </c>
      <c r="M2" s="4">
        <f>TOTAL!AA25</f>
        <v>0</v>
      </c>
      <c r="N2" s="4">
        <f>TOTAL!AB25</f>
        <v>0</v>
      </c>
      <c r="O2" s="4">
        <f>TOTAL!AC25</f>
        <v>0</v>
      </c>
      <c r="P2" s="4">
        <f>TOTAL!AD25</f>
        <v>0</v>
      </c>
      <c r="Q2" s="4">
        <f>TOTAL!AE25</f>
        <v>3</v>
      </c>
      <c r="R2" s="4">
        <f>TOTAL!AF25</f>
        <v>0</v>
      </c>
      <c r="S2" s="4">
        <f>TOTAL!AG25</f>
        <v>0</v>
      </c>
      <c r="T2" s="4">
        <f>TOTAL!AH25</f>
        <v>0</v>
      </c>
      <c r="U2" s="4">
        <f>TOTAL!AI25</f>
        <v>0</v>
      </c>
      <c r="V2" s="4">
        <f>TOTAL!AJ25</f>
        <v>0</v>
      </c>
      <c r="W2" s="4">
        <f>TOTAL!AK25</f>
        <v>0</v>
      </c>
      <c r="X2" s="4">
        <f>TOTAL!AL25</f>
        <v>0</v>
      </c>
      <c r="Y2" s="4">
        <f>TOTAL!AM25</f>
        <v>0</v>
      </c>
      <c r="Z2" s="4">
        <f>TOTAL!AN25</f>
        <v>0</v>
      </c>
      <c r="AA2" s="4">
        <f>TOTAL!AO25</f>
        <v>0</v>
      </c>
      <c r="AB2" s="4">
        <f>TOTAL!AP25</f>
        <v>0</v>
      </c>
      <c r="AC2" s="4">
        <f>TOTAL!AQ25</f>
        <v>0</v>
      </c>
      <c r="AD2" s="4">
        <f>TOTAL!AR25</f>
        <v>0</v>
      </c>
      <c r="AE2" s="4">
        <f>TOTAL!AS25</f>
        <v>0</v>
      </c>
      <c r="AF2" s="4">
        <f>TOTAL!AT25</f>
        <v>0</v>
      </c>
      <c r="AG2" s="4">
        <f>TOTAL!AU25</f>
        <v>0</v>
      </c>
      <c r="AH2" s="4">
        <f>TOTAL!AV25</f>
        <v>0</v>
      </c>
      <c r="AI2" s="4">
        <f>TOTAL!AW25</f>
        <v>0</v>
      </c>
      <c r="AJ2" s="4">
        <f>TOTAL!AX25</f>
        <v>0</v>
      </c>
      <c r="AK2" s="4">
        <f>TOTAL!AY25</f>
        <v>0</v>
      </c>
      <c r="AL2" s="4">
        <f>TOTAL!AZ25</f>
        <v>0</v>
      </c>
      <c r="AM2" s="4">
        <f>TOTAL!BA25</f>
        <v>0</v>
      </c>
      <c r="AN2" s="4">
        <f>TOTAL!BB25</f>
        <v>1</v>
      </c>
      <c r="AO2" s="4">
        <f>TOTAL!BC25</f>
        <v>0</v>
      </c>
      <c r="AP2" s="4">
        <f>TOTAL!BD25</f>
        <v>0</v>
      </c>
      <c r="AQ2" s="4">
        <f>TOTAL!BE25</f>
        <v>0</v>
      </c>
      <c r="AR2" s="4">
        <f>TOTAL!BF25</f>
        <v>0</v>
      </c>
      <c r="AS2" s="4">
        <f>TOTAL!BG25</f>
        <v>0</v>
      </c>
      <c r="AT2" s="4">
        <f>TOTAL!BH25</f>
        <v>0</v>
      </c>
      <c r="AU2" s="4">
        <f>TOTAL!BI25</f>
        <v>0</v>
      </c>
      <c r="AV2" s="4">
        <f>TOTAL!BJ25</f>
        <v>0</v>
      </c>
      <c r="AW2" s="4">
        <f>TOTAL!BK25</f>
        <v>0</v>
      </c>
      <c r="AX2" s="4">
        <f>TOTAL!BL25</f>
        <v>0</v>
      </c>
      <c r="AY2" s="4">
        <f>TOTAL!BM25</f>
        <v>0</v>
      </c>
      <c r="AZ2" s="4">
        <f>TOTAL!BN25</f>
        <v>0</v>
      </c>
      <c r="BA2" s="4">
        <f>TOTAL!BO25</f>
        <v>0</v>
      </c>
      <c r="BB2" s="4">
        <f>TOTAL!BP25</f>
        <v>0</v>
      </c>
      <c r="BC2" s="4">
        <f>TOTAL!BQ25</f>
        <v>0</v>
      </c>
      <c r="BD2" s="4">
        <f>TOTAL!BR25</f>
        <v>0</v>
      </c>
      <c r="BE2" s="4">
        <f>TOTAL!BS25</f>
        <v>0</v>
      </c>
      <c r="BF2" s="4">
        <f>TOTAL!BT25</f>
        <v>0</v>
      </c>
      <c r="BG2" s="4">
        <f>TOTAL!BU25</f>
        <v>0</v>
      </c>
      <c r="BH2" s="4">
        <f>TOTAL!BV25</f>
        <v>0</v>
      </c>
      <c r="BI2" s="4">
        <f>TOTAL!BW25</f>
        <v>0</v>
      </c>
      <c r="BJ2" s="4">
        <f>TOTAL!BX25</f>
        <v>0</v>
      </c>
      <c r="BK2" s="4">
        <f>TOTAL!BY25</f>
        <v>0</v>
      </c>
      <c r="BL2" s="4">
        <f>TOTAL!BZ25</f>
        <v>0</v>
      </c>
      <c r="BM2" s="4">
        <f>TOTAL!CA25</f>
        <v>0</v>
      </c>
      <c r="BN2" s="4">
        <f>TOTAL!CB25</f>
        <v>0</v>
      </c>
      <c r="BO2" s="4">
        <f>TOTAL!CC25</f>
        <v>0</v>
      </c>
      <c r="BP2" s="4">
        <f>TOTAL!CD25</f>
        <v>0</v>
      </c>
      <c r="BQ2" s="4">
        <f>TOTAL!CE25</f>
        <v>0</v>
      </c>
      <c r="BR2" s="4">
        <f>TOTAL!CF25</f>
        <v>0</v>
      </c>
      <c r="BS2" s="4">
        <f>TOTAL!CG25</f>
        <v>0</v>
      </c>
      <c r="BT2" s="4">
        <f>TOTAL!CH25</f>
        <v>0</v>
      </c>
      <c r="BU2" s="4">
        <f>TOTAL!CI25</f>
        <v>0</v>
      </c>
      <c r="BV2" s="4">
        <f>TOTAL!CJ25</f>
        <v>0</v>
      </c>
      <c r="BW2" s="4">
        <f>TOTAL!CK25</f>
        <v>0</v>
      </c>
      <c r="BX2" s="4">
        <f>TOTAL!CL25</f>
        <v>0</v>
      </c>
      <c r="BY2" s="4">
        <f>TOTAL!CM25</f>
        <v>0</v>
      </c>
      <c r="BZ2" s="4">
        <f>TOTAL!CN25</f>
        <v>0</v>
      </c>
      <c r="CA2" s="4">
        <f>TOTAL!CO25</f>
        <v>0</v>
      </c>
      <c r="CB2" s="4">
        <f>TOTAL!CP25</f>
        <v>0</v>
      </c>
      <c r="CC2" s="19">
        <f>SUM(B2:CB2)</f>
        <v>4</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0</v>
      </c>
      <c r="I3" s="5">
        <f t="shared" si="0"/>
        <v>0</v>
      </c>
      <c r="J3" s="5">
        <f t="shared" si="0"/>
        <v>0</v>
      </c>
      <c r="K3" s="5">
        <f t="shared" si="0"/>
        <v>0</v>
      </c>
      <c r="L3" s="5">
        <f t="shared" si="0"/>
        <v>0</v>
      </c>
      <c r="M3" s="5">
        <f t="shared" si="0"/>
        <v>0</v>
      </c>
      <c r="N3" s="5">
        <f t="shared" si="0"/>
        <v>0</v>
      </c>
      <c r="O3" s="5">
        <f t="shared" si="0"/>
        <v>0</v>
      </c>
      <c r="P3" s="5">
        <f t="shared" si="0"/>
        <v>0</v>
      </c>
      <c r="Q3" s="5">
        <f t="shared" si="0"/>
        <v>0.28800000000000003</v>
      </c>
      <c r="R3" s="5">
        <f t="shared" si="0"/>
        <v>0</v>
      </c>
      <c r="S3" s="5">
        <f t="shared" si="0"/>
        <v>0</v>
      </c>
      <c r="T3" s="5">
        <f t="shared" si="0"/>
        <v>0</v>
      </c>
      <c r="U3" s="5">
        <f t="shared" si="0"/>
        <v>0</v>
      </c>
      <c r="V3" s="5">
        <f t="shared" si="0"/>
        <v>0</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9.6000000000000002E-2</v>
      </c>
      <c r="AO3" s="5">
        <f t="shared" si="1"/>
        <v>0</v>
      </c>
      <c r="AP3" s="5">
        <f t="shared" si="1"/>
        <v>0</v>
      </c>
      <c r="AQ3" s="5">
        <f t="shared" si="1"/>
        <v>0</v>
      </c>
      <c r="AR3" s="5">
        <f t="shared" si="1"/>
        <v>0</v>
      </c>
      <c r="AS3" s="5">
        <f t="shared" si="1"/>
        <v>0</v>
      </c>
      <c r="AT3" s="5">
        <f t="shared" si="1"/>
        <v>0</v>
      </c>
      <c r="AU3" s="5">
        <f t="shared" si="1"/>
        <v>0</v>
      </c>
      <c r="AV3" s="5">
        <f t="shared" si="1"/>
        <v>0</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0.38400000000000001</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0</v>
      </c>
      <c r="I4" s="5">
        <f t="shared" si="3"/>
        <v>0</v>
      </c>
      <c r="J4" s="5">
        <f t="shared" si="3"/>
        <v>0</v>
      </c>
      <c r="K4" s="5">
        <f t="shared" si="3"/>
        <v>0</v>
      </c>
      <c r="L4" s="5">
        <f t="shared" si="3"/>
        <v>0</v>
      </c>
      <c r="M4" s="5">
        <f t="shared" si="3"/>
        <v>0</v>
      </c>
      <c r="N4" s="5">
        <f t="shared" si="3"/>
        <v>0</v>
      </c>
      <c r="O4" s="5">
        <f t="shared" si="3"/>
        <v>0</v>
      </c>
      <c r="P4" s="5">
        <f t="shared" si="3"/>
        <v>0</v>
      </c>
      <c r="Q4" s="5">
        <f t="shared" si="3"/>
        <v>0.14400000000000002</v>
      </c>
      <c r="R4" s="5">
        <f t="shared" si="3"/>
        <v>0</v>
      </c>
      <c r="S4" s="5">
        <f t="shared" si="3"/>
        <v>0</v>
      </c>
      <c r="T4" s="5">
        <f t="shared" si="3"/>
        <v>0</v>
      </c>
      <c r="U4" s="5">
        <f t="shared" si="3"/>
        <v>0</v>
      </c>
      <c r="V4" s="5">
        <f t="shared" si="3"/>
        <v>0</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4.8000000000000001E-2</v>
      </c>
      <c r="AO4" s="5">
        <f t="shared" si="4"/>
        <v>0</v>
      </c>
      <c r="AP4" s="5">
        <f t="shared" si="4"/>
        <v>0</v>
      </c>
      <c r="AQ4" s="5">
        <f t="shared" si="4"/>
        <v>0</v>
      </c>
      <c r="AR4" s="5">
        <f t="shared" si="4"/>
        <v>0</v>
      </c>
      <c r="AS4" s="5">
        <f t="shared" si="4"/>
        <v>0</v>
      </c>
      <c r="AT4" s="5">
        <f t="shared" si="4"/>
        <v>0</v>
      </c>
      <c r="AU4" s="5">
        <f t="shared" si="4"/>
        <v>0</v>
      </c>
      <c r="AV4" s="5">
        <f t="shared" si="4"/>
        <v>0</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0.192</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0</v>
      </c>
      <c r="I5" s="5">
        <f t="shared" si="6"/>
        <v>0</v>
      </c>
      <c r="J5" s="5">
        <f t="shared" si="6"/>
        <v>0</v>
      </c>
      <c r="K5" s="5">
        <f t="shared" si="6"/>
        <v>0</v>
      </c>
      <c r="L5" s="5">
        <f t="shared" si="6"/>
        <v>0</v>
      </c>
      <c r="M5" s="5">
        <f t="shared" si="6"/>
        <v>0</v>
      </c>
      <c r="N5" s="5">
        <f t="shared" si="6"/>
        <v>0</v>
      </c>
      <c r="O5" s="5">
        <f t="shared" si="6"/>
        <v>0</v>
      </c>
      <c r="P5" s="5">
        <f t="shared" si="6"/>
        <v>0</v>
      </c>
      <c r="Q5" s="5">
        <f t="shared" si="6"/>
        <v>4.8000000000000001E-2</v>
      </c>
      <c r="R5" s="5">
        <f t="shared" si="6"/>
        <v>0</v>
      </c>
      <c r="S5" s="5">
        <f t="shared" si="6"/>
        <v>0</v>
      </c>
      <c r="T5" s="5">
        <f t="shared" si="6"/>
        <v>0</v>
      </c>
      <c r="U5" s="5">
        <f t="shared" si="6"/>
        <v>0</v>
      </c>
      <c r="V5" s="5">
        <f t="shared" si="6"/>
        <v>0</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1.6E-2</v>
      </c>
      <c r="AO5" s="5">
        <f t="shared" si="7"/>
        <v>0</v>
      </c>
      <c r="AP5" s="5">
        <f t="shared" si="7"/>
        <v>0</v>
      </c>
      <c r="AQ5" s="5">
        <f t="shared" si="7"/>
        <v>0</v>
      </c>
      <c r="AR5" s="5">
        <f t="shared" si="7"/>
        <v>0</v>
      </c>
      <c r="AS5" s="5">
        <f t="shared" si="7"/>
        <v>0</v>
      </c>
      <c r="AT5" s="5">
        <f t="shared" si="7"/>
        <v>0</v>
      </c>
      <c r="AU5" s="5">
        <f t="shared" si="7"/>
        <v>0</v>
      </c>
      <c r="AV5" s="5">
        <f t="shared" si="7"/>
        <v>0</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6.4000000000000001E-2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TOTAL!A25</f>
        <v>81</v>
      </c>
      <c r="B8" s="33" t="str">
        <f>TOTAL!B25</f>
        <v>VILLANUEVA</v>
      </c>
      <c r="C8" s="33" t="str">
        <f>TOTAL!C25</f>
        <v>CEÓLICA HISPANIA, S.L.</v>
      </c>
      <c r="D8" s="33" t="str">
        <f>TOTAL!D25</f>
        <v>VILLANUEVA DE OSCOS</v>
      </c>
      <c r="E8" s="33">
        <f>TOTAL!E25</f>
        <v>6</v>
      </c>
      <c r="F8" s="33">
        <f>TOTAL!F25</f>
        <v>2</v>
      </c>
      <c r="G8" s="34">
        <f>TOTAL!G25</f>
        <v>41467</v>
      </c>
      <c r="H8" s="34">
        <f>TOTAL!H25</f>
        <v>45291</v>
      </c>
      <c r="I8" s="35">
        <f>TOTAL!I25</f>
        <v>10.416666666666666</v>
      </c>
    </row>
  </sheetData>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171</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TOTAL!P26</f>
        <v>0</v>
      </c>
      <c r="C2" s="4">
        <f>TOTAL!Q26</f>
        <v>1</v>
      </c>
      <c r="D2" s="4">
        <f>TOTAL!R26</f>
        <v>0</v>
      </c>
      <c r="E2" s="4">
        <f>TOTAL!S26</f>
        <v>0</v>
      </c>
      <c r="F2" s="4">
        <f>TOTAL!T26</f>
        <v>0</v>
      </c>
      <c r="G2" s="4">
        <f>TOTAL!U26</f>
        <v>0</v>
      </c>
      <c r="H2" s="4">
        <f>TOTAL!V26</f>
        <v>3</v>
      </c>
      <c r="I2" s="4">
        <f>TOTAL!W26</f>
        <v>0</v>
      </c>
      <c r="J2" s="4">
        <f>TOTAL!X26</f>
        <v>0</v>
      </c>
      <c r="K2" s="4">
        <f>TOTAL!Y26</f>
        <v>0</v>
      </c>
      <c r="L2" s="4">
        <f>TOTAL!Z26</f>
        <v>0</v>
      </c>
      <c r="M2" s="4">
        <f>TOTAL!AA26</f>
        <v>0</v>
      </c>
      <c r="N2" s="4">
        <f>TOTAL!AB26</f>
        <v>0</v>
      </c>
      <c r="O2" s="4">
        <f>TOTAL!AC26</f>
        <v>3</v>
      </c>
      <c r="P2" s="4">
        <f>TOTAL!AD26</f>
        <v>0</v>
      </c>
      <c r="Q2" s="4">
        <f>TOTAL!AE26</f>
        <v>6</v>
      </c>
      <c r="R2" s="4">
        <f>TOTAL!AF26</f>
        <v>0</v>
      </c>
      <c r="S2" s="4">
        <f>TOTAL!AG26</f>
        <v>5</v>
      </c>
      <c r="T2" s="4">
        <f>TOTAL!AH26</f>
        <v>0</v>
      </c>
      <c r="U2" s="4">
        <f>TOTAL!AI26</f>
        <v>0</v>
      </c>
      <c r="V2" s="4">
        <f>TOTAL!AJ26</f>
        <v>5</v>
      </c>
      <c r="W2" s="4">
        <f>TOTAL!AK26</f>
        <v>0</v>
      </c>
      <c r="X2" s="4">
        <f>TOTAL!AL26</f>
        <v>0</v>
      </c>
      <c r="Y2" s="4">
        <f>TOTAL!AM26</f>
        <v>0</v>
      </c>
      <c r="Z2" s="4">
        <f>TOTAL!AN26</f>
        <v>0</v>
      </c>
      <c r="AA2" s="4">
        <f>TOTAL!AO26</f>
        <v>0</v>
      </c>
      <c r="AB2" s="4">
        <f>TOTAL!AP26</f>
        <v>0</v>
      </c>
      <c r="AC2" s="4">
        <f>TOTAL!AQ26</f>
        <v>0</v>
      </c>
      <c r="AD2" s="4">
        <f>TOTAL!AR26</f>
        <v>0</v>
      </c>
      <c r="AE2" s="4">
        <f>TOTAL!AS26</f>
        <v>0</v>
      </c>
      <c r="AF2" s="4">
        <f>TOTAL!AT26</f>
        <v>0</v>
      </c>
      <c r="AG2" s="4">
        <f>TOTAL!AU26</f>
        <v>0</v>
      </c>
      <c r="AH2" s="4">
        <f>TOTAL!AV26</f>
        <v>0</v>
      </c>
      <c r="AI2" s="4">
        <f>TOTAL!AW26</f>
        <v>0</v>
      </c>
      <c r="AJ2" s="4">
        <f>TOTAL!AX26</f>
        <v>0</v>
      </c>
      <c r="AK2" s="4">
        <f>TOTAL!AY26</f>
        <v>0</v>
      </c>
      <c r="AL2" s="4">
        <f>TOTAL!AZ26</f>
        <v>0</v>
      </c>
      <c r="AM2" s="4">
        <f>TOTAL!BA26</f>
        <v>0</v>
      </c>
      <c r="AN2" s="4">
        <f>TOTAL!BB26</f>
        <v>0</v>
      </c>
      <c r="AO2" s="4">
        <f>TOTAL!BC26</f>
        <v>0</v>
      </c>
      <c r="AP2" s="4">
        <f>TOTAL!BD26</f>
        <v>0</v>
      </c>
      <c r="AQ2" s="4">
        <f>TOTAL!BE26</f>
        <v>0</v>
      </c>
      <c r="AR2" s="4">
        <f>TOTAL!BF26</f>
        <v>1</v>
      </c>
      <c r="AS2" s="4">
        <f>TOTAL!BG26</f>
        <v>0</v>
      </c>
      <c r="AT2" s="4">
        <f>TOTAL!BH26</f>
        <v>0</v>
      </c>
      <c r="AU2" s="4">
        <f>TOTAL!BI26</f>
        <v>0</v>
      </c>
      <c r="AV2" s="4">
        <f>TOTAL!BJ26</f>
        <v>2</v>
      </c>
      <c r="AW2" s="4">
        <f>TOTAL!BK26</f>
        <v>0</v>
      </c>
      <c r="AX2" s="4">
        <f>TOTAL!BL26</f>
        <v>0</v>
      </c>
      <c r="AY2" s="4">
        <f>TOTAL!BM26</f>
        <v>0</v>
      </c>
      <c r="AZ2" s="4">
        <f>TOTAL!BN26</f>
        <v>0</v>
      </c>
      <c r="BA2" s="4">
        <f>TOTAL!BO26</f>
        <v>0</v>
      </c>
      <c r="BB2" s="4">
        <f>TOTAL!BP26</f>
        <v>0</v>
      </c>
      <c r="BC2" s="4">
        <f>TOTAL!BQ26</f>
        <v>0</v>
      </c>
      <c r="BD2" s="4">
        <f>TOTAL!BR26</f>
        <v>0</v>
      </c>
      <c r="BE2" s="4">
        <f>TOTAL!BS26</f>
        <v>0</v>
      </c>
      <c r="BF2" s="4">
        <f>TOTAL!BT26</f>
        <v>0</v>
      </c>
      <c r="BG2" s="4">
        <f>TOTAL!BU26</f>
        <v>0</v>
      </c>
      <c r="BH2" s="4">
        <f>TOTAL!BV26</f>
        <v>0</v>
      </c>
      <c r="BI2" s="4">
        <f>TOTAL!BW26</f>
        <v>1</v>
      </c>
      <c r="BJ2" s="4">
        <f>TOTAL!BX26</f>
        <v>1</v>
      </c>
      <c r="BK2" s="4">
        <f>TOTAL!BY26</f>
        <v>0</v>
      </c>
      <c r="BL2" s="4">
        <f>TOTAL!BZ26</f>
        <v>0</v>
      </c>
      <c r="BM2" s="4">
        <f>TOTAL!CA26</f>
        <v>0</v>
      </c>
      <c r="BN2" s="4">
        <f>TOTAL!CB26</f>
        <v>0</v>
      </c>
      <c r="BO2" s="4">
        <f>TOTAL!CC26</f>
        <v>0</v>
      </c>
      <c r="BP2" s="4">
        <f>TOTAL!CD26</f>
        <v>0</v>
      </c>
      <c r="BQ2" s="4">
        <f>TOTAL!CE26</f>
        <v>0</v>
      </c>
      <c r="BR2" s="4">
        <f>TOTAL!CF26</f>
        <v>1</v>
      </c>
      <c r="BS2" s="4">
        <f>TOTAL!CG26</f>
        <v>0</v>
      </c>
      <c r="BT2" s="4">
        <f>TOTAL!CH26</f>
        <v>0</v>
      </c>
      <c r="BU2" s="4">
        <f>TOTAL!CI26</f>
        <v>0</v>
      </c>
      <c r="BV2" s="4">
        <f>TOTAL!CJ26</f>
        <v>0</v>
      </c>
      <c r="BW2" s="4">
        <f>TOTAL!CK26</f>
        <v>0</v>
      </c>
      <c r="BX2" s="4">
        <f>TOTAL!CL26</f>
        <v>0</v>
      </c>
      <c r="BY2" s="4">
        <f>TOTAL!CM26</f>
        <v>0</v>
      </c>
      <c r="BZ2" s="4">
        <f>TOTAL!CN26</f>
        <v>0</v>
      </c>
      <c r="CA2" s="4">
        <f>TOTAL!CO26</f>
        <v>0</v>
      </c>
      <c r="CB2" s="4">
        <f>TOTAL!CP26</f>
        <v>0</v>
      </c>
      <c r="CC2" s="19">
        <f>SUM(B2:CB2)</f>
        <v>29</v>
      </c>
    </row>
    <row r="3" spans="1:81" s="6" customFormat="1" x14ac:dyDescent="0.25">
      <c r="A3" s="45" t="s">
        <v>129</v>
      </c>
      <c r="B3" s="5">
        <f t="shared" ref="B3:AG3" si="0">B2/$I$8</f>
        <v>0</v>
      </c>
      <c r="C3" s="5">
        <f t="shared" si="0"/>
        <v>0.4</v>
      </c>
      <c r="D3" s="5">
        <f t="shared" si="0"/>
        <v>0</v>
      </c>
      <c r="E3" s="5">
        <f t="shared" si="0"/>
        <v>0</v>
      </c>
      <c r="F3" s="5">
        <f t="shared" si="0"/>
        <v>0</v>
      </c>
      <c r="G3" s="5">
        <f t="shared" si="0"/>
        <v>0</v>
      </c>
      <c r="H3" s="5">
        <f t="shared" si="0"/>
        <v>1.2</v>
      </c>
      <c r="I3" s="5">
        <f t="shared" si="0"/>
        <v>0</v>
      </c>
      <c r="J3" s="5">
        <f t="shared" si="0"/>
        <v>0</v>
      </c>
      <c r="K3" s="5">
        <f t="shared" si="0"/>
        <v>0</v>
      </c>
      <c r="L3" s="5">
        <f t="shared" si="0"/>
        <v>0</v>
      </c>
      <c r="M3" s="5">
        <f t="shared" si="0"/>
        <v>0</v>
      </c>
      <c r="N3" s="5">
        <f t="shared" si="0"/>
        <v>0</v>
      </c>
      <c r="O3" s="5">
        <f t="shared" si="0"/>
        <v>1.2</v>
      </c>
      <c r="P3" s="5">
        <f t="shared" si="0"/>
        <v>0</v>
      </c>
      <c r="Q3" s="5">
        <f t="shared" si="0"/>
        <v>2.4</v>
      </c>
      <c r="R3" s="5">
        <f t="shared" si="0"/>
        <v>0</v>
      </c>
      <c r="S3" s="5">
        <f t="shared" si="0"/>
        <v>2</v>
      </c>
      <c r="T3" s="5">
        <f t="shared" si="0"/>
        <v>0</v>
      </c>
      <c r="U3" s="5">
        <f t="shared" si="0"/>
        <v>0</v>
      </c>
      <c r="V3" s="5">
        <f t="shared" si="0"/>
        <v>2</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0.4</v>
      </c>
      <c r="AS3" s="5">
        <f t="shared" si="1"/>
        <v>0</v>
      </c>
      <c r="AT3" s="5">
        <f t="shared" si="1"/>
        <v>0</v>
      </c>
      <c r="AU3" s="5">
        <f t="shared" si="1"/>
        <v>0</v>
      </c>
      <c r="AV3" s="5">
        <f t="shared" si="1"/>
        <v>0.8</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0.4</v>
      </c>
      <c r="BJ3" s="5">
        <f t="shared" si="1"/>
        <v>0.4</v>
      </c>
      <c r="BK3" s="5">
        <f t="shared" si="1"/>
        <v>0</v>
      </c>
      <c r="BL3" s="5">
        <f t="shared" si="1"/>
        <v>0</v>
      </c>
      <c r="BM3" s="5">
        <f t="shared" si="1"/>
        <v>0</v>
      </c>
      <c r="BN3" s="5">
        <f t="shared" ref="BN3:CB3" si="2">BN2/$I$8</f>
        <v>0</v>
      </c>
      <c r="BO3" s="5">
        <f t="shared" si="2"/>
        <v>0</v>
      </c>
      <c r="BP3" s="5">
        <f t="shared" si="2"/>
        <v>0</v>
      </c>
      <c r="BQ3" s="5">
        <f t="shared" si="2"/>
        <v>0</v>
      </c>
      <c r="BR3" s="5">
        <f t="shared" si="2"/>
        <v>0.4</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11.600000000000001</v>
      </c>
    </row>
    <row r="4" spans="1:81" s="6" customFormat="1" ht="30" x14ac:dyDescent="0.25">
      <c r="A4" s="45" t="s">
        <v>127</v>
      </c>
      <c r="B4" s="5">
        <f t="shared" ref="B4:AG4" si="3">B2/($F$8*$I$8)</f>
        <v>0</v>
      </c>
      <c r="C4" s="5">
        <f t="shared" si="3"/>
        <v>2.8571428571428571E-2</v>
      </c>
      <c r="D4" s="5">
        <f t="shared" si="3"/>
        <v>0</v>
      </c>
      <c r="E4" s="5">
        <f t="shared" si="3"/>
        <v>0</v>
      </c>
      <c r="F4" s="5">
        <f t="shared" si="3"/>
        <v>0</v>
      </c>
      <c r="G4" s="5">
        <f t="shared" si="3"/>
        <v>0</v>
      </c>
      <c r="H4" s="5">
        <f t="shared" si="3"/>
        <v>8.5714285714285715E-2</v>
      </c>
      <c r="I4" s="5">
        <f t="shared" si="3"/>
        <v>0</v>
      </c>
      <c r="J4" s="5">
        <f t="shared" si="3"/>
        <v>0</v>
      </c>
      <c r="K4" s="5">
        <f t="shared" si="3"/>
        <v>0</v>
      </c>
      <c r="L4" s="5">
        <f t="shared" si="3"/>
        <v>0</v>
      </c>
      <c r="M4" s="5">
        <f t="shared" si="3"/>
        <v>0</v>
      </c>
      <c r="N4" s="5">
        <f t="shared" si="3"/>
        <v>0</v>
      </c>
      <c r="O4" s="5">
        <f t="shared" si="3"/>
        <v>8.5714285714285715E-2</v>
      </c>
      <c r="P4" s="5">
        <f t="shared" si="3"/>
        <v>0</v>
      </c>
      <c r="Q4" s="5">
        <f t="shared" si="3"/>
        <v>0.17142857142857143</v>
      </c>
      <c r="R4" s="5">
        <f t="shared" si="3"/>
        <v>0</v>
      </c>
      <c r="S4" s="5">
        <f t="shared" si="3"/>
        <v>0.14285714285714285</v>
      </c>
      <c r="T4" s="5">
        <f t="shared" si="3"/>
        <v>0</v>
      </c>
      <c r="U4" s="5">
        <f t="shared" si="3"/>
        <v>0</v>
      </c>
      <c r="V4" s="5">
        <f t="shared" si="3"/>
        <v>0.14285714285714285</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2.8571428571428571E-2</v>
      </c>
      <c r="AS4" s="5">
        <f t="shared" si="4"/>
        <v>0</v>
      </c>
      <c r="AT4" s="5">
        <f t="shared" si="4"/>
        <v>0</v>
      </c>
      <c r="AU4" s="5">
        <f t="shared" si="4"/>
        <v>0</v>
      </c>
      <c r="AV4" s="5">
        <f t="shared" si="4"/>
        <v>5.7142857142857141E-2</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2.8571428571428571E-2</v>
      </c>
      <c r="BJ4" s="5">
        <f t="shared" si="4"/>
        <v>2.8571428571428571E-2</v>
      </c>
      <c r="BK4" s="5">
        <f t="shared" si="4"/>
        <v>0</v>
      </c>
      <c r="BL4" s="5">
        <f t="shared" si="4"/>
        <v>0</v>
      </c>
      <c r="BM4" s="5">
        <f t="shared" si="4"/>
        <v>0</v>
      </c>
      <c r="BN4" s="5">
        <f t="shared" ref="BN4:CB4" si="5">BN2/($F$8*$I$8)</f>
        <v>0</v>
      </c>
      <c r="BO4" s="5">
        <f t="shared" si="5"/>
        <v>0</v>
      </c>
      <c r="BP4" s="5">
        <f t="shared" si="5"/>
        <v>0</v>
      </c>
      <c r="BQ4" s="5">
        <f t="shared" si="5"/>
        <v>0</v>
      </c>
      <c r="BR4" s="5">
        <f t="shared" si="5"/>
        <v>2.8571428571428571E-2</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0.82857142857142851</v>
      </c>
    </row>
    <row r="5" spans="1:81" s="6" customFormat="1" ht="30" x14ac:dyDescent="0.25">
      <c r="A5" s="45" t="s">
        <v>128</v>
      </c>
      <c r="B5" s="5">
        <f t="shared" ref="B5:AG5" si="6">B2/($E$8*$I$8)</f>
        <v>0</v>
      </c>
      <c r="C5" s="5">
        <f t="shared" si="6"/>
        <v>1.0884353741496598E-2</v>
      </c>
      <c r="D5" s="5">
        <f t="shared" si="6"/>
        <v>0</v>
      </c>
      <c r="E5" s="5">
        <f t="shared" si="6"/>
        <v>0</v>
      </c>
      <c r="F5" s="5">
        <f t="shared" si="6"/>
        <v>0</v>
      </c>
      <c r="G5" s="5">
        <f t="shared" si="6"/>
        <v>0</v>
      </c>
      <c r="H5" s="5">
        <f t="shared" si="6"/>
        <v>3.2653061224489799E-2</v>
      </c>
      <c r="I5" s="5">
        <f t="shared" si="6"/>
        <v>0</v>
      </c>
      <c r="J5" s="5">
        <f t="shared" si="6"/>
        <v>0</v>
      </c>
      <c r="K5" s="5">
        <f t="shared" si="6"/>
        <v>0</v>
      </c>
      <c r="L5" s="5">
        <f t="shared" si="6"/>
        <v>0</v>
      </c>
      <c r="M5" s="5">
        <f t="shared" si="6"/>
        <v>0</v>
      </c>
      <c r="N5" s="5">
        <f t="shared" si="6"/>
        <v>0</v>
      </c>
      <c r="O5" s="5">
        <f t="shared" si="6"/>
        <v>3.2653061224489799E-2</v>
      </c>
      <c r="P5" s="5">
        <f t="shared" si="6"/>
        <v>0</v>
      </c>
      <c r="Q5" s="5">
        <f t="shared" si="6"/>
        <v>6.5306122448979598E-2</v>
      </c>
      <c r="R5" s="5">
        <f t="shared" si="6"/>
        <v>0</v>
      </c>
      <c r="S5" s="5">
        <f t="shared" si="6"/>
        <v>5.4421768707482991E-2</v>
      </c>
      <c r="T5" s="5">
        <f t="shared" si="6"/>
        <v>0</v>
      </c>
      <c r="U5" s="5">
        <f t="shared" si="6"/>
        <v>0</v>
      </c>
      <c r="V5" s="5">
        <f t="shared" si="6"/>
        <v>5.4421768707482991E-2</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1.0884353741496598E-2</v>
      </c>
      <c r="AS5" s="5">
        <f t="shared" si="7"/>
        <v>0</v>
      </c>
      <c r="AT5" s="5">
        <f t="shared" si="7"/>
        <v>0</v>
      </c>
      <c r="AU5" s="5">
        <f t="shared" si="7"/>
        <v>0</v>
      </c>
      <c r="AV5" s="5">
        <f t="shared" si="7"/>
        <v>2.1768707482993196E-2</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1.0884353741496598E-2</v>
      </c>
      <c r="BJ5" s="5">
        <f t="shared" si="7"/>
        <v>1.0884353741496598E-2</v>
      </c>
      <c r="BK5" s="5">
        <f t="shared" si="7"/>
        <v>0</v>
      </c>
      <c r="BL5" s="5">
        <f t="shared" si="7"/>
        <v>0</v>
      </c>
      <c r="BM5" s="5">
        <f t="shared" si="7"/>
        <v>0</v>
      </c>
      <c r="BN5" s="5">
        <f t="shared" ref="BN5:CB5" si="8">BN2/($E$8*$I$8)</f>
        <v>0</v>
      </c>
      <c r="BO5" s="5">
        <f t="shared" si="8"/>
        <v>0</v>
      </c>
      <c r="BP5" s="5">
        <f t="shared" si="8"/>
        <v>0</v>
      </c>
      <c r="BQ5" s="5">
        <f t="shared" si="8"/>
        <v>0</v>
      </c>
      <c r="BR5" s="5">
        <f t="shared" si="8"/>
        <v>1.0884353741496598E-2</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0.31564625850340139</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TOTAL!A26</f>
        <v>120</v>
      </c>
      <c r="B8" s="33" t="str">
        <f>TOTAL!B26</f>
        <v>VERDIGUEIRO</v>
      </c>
      <c r="C8" s="33" t="str">
        <f>TOTAL!C26</f>
        <v>PARQUE EÓLICO VERDIGUEIRO, SL</v>
      </c>
      <c r="D8" s="33" t="str">
        <f>TOTAL!D26</f>
        <v>VILLAYÓN Y TINEO</v>
      </c>
      <c r="E8" s="33">
        <f>TOTAL!E26</f>
        <v>36.75</v>
      </c>
      <c r="F8" s="33">
        <f>TOTAL!F26</f>
        <v>14</v>
      </c>
      <c r="G8" s="34">
        <f>TOTAL!G26</f>
        <v>44355</v>
      </c>
      <c r="H8" s="34">
        <f>TOTAL!H26</f>
        <v>45291</v>
      </c>
      <c r="I8" s="35">
        <f>TOTAL!I26</f>
        <v>2.5</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6.7109375" bestFit="1"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130</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TOTAL!P4</f>
        <v>0</v>
      </c>
      <c r="C2" s="4">
        <f>TOTAL!Q4</f>
        <v>1</v>
      </c>
      <c r="D2" s="4">
        <f>TOTAL!R4</f>
        <v>0</v>
      </c>
      <c r="E2" s="4">
        <f>TOTAL!S4</f>
        <v>0</v>
      </c>
      <c r="F2" s="4">
        <f>TOTAL!T4</f>
        <v>0</v>
      </c>
      <c r="G2" s="4">
        <f>TOTAL!U4</f>
        <v>0</v>
      </c>
      <c r="H2" s="4">
        <f>TOTAL!V4</f>
        <v>3</v>
      </c>
      <c r="I2" s="4">
        <f>TOTAL!W4</f>
        <v>0</v>
      </c>
      <c r="J2" s="4">
        <f>TOTAL!X4</f>
        <v>0</v>
      </c>
      <c r="K2" s="4">
        <f>TOTAL!Y4</f>
        <v>0</v>
      </c>
      <c r="L2" s="4">
        <f>TOTAL!Z4</f>
        <v>0</v>
      </c>
      <c r="M2" s="4">
        <f>TOTAL!AA4</f>
        <v>0</v>
      </c>
      <c r="N2" s="4">
        <f>TOTAL!AB4</f>
        <v>0</v>
      </c>
      <c r="O2" s="4">
        <f>TOTAL!AC4</f>
        <v>0</v>
      </c>
      <c r="P2" s="4">
        <f>TOTAL!AD4</f>
        <v>1</v>
      </c>
      <c r="Q2" s="4">
        <f>TOTAL!AE4</f>
        <v>9</v>
      </c>
      <c r="R2" s="4">
        <f>TOTAL!AF4</f>
        <v>0</v>
      </c>
      <c r="S2" s="4">
        <f>TOTAL!AG4</f>
        <v>4</v>
      </c>
      <c r="T2" s="4">
        <f>TOTAL!AH4</f>
        <v>0</v>
      </c>
      <c r="U2" s="4">
        <f>TOTAL!AI4</f>
        <v>0</v>
      </c>
      <c r="V2" s="4">
        <f>TOTAL!AJ4</f>
        <v>2</v>
      </c>
      <c r="W2" s="4">
        <f>TOTAL!AK4</f>
        <v>0</v>
      </c>
      <c r="X2" s="4">
        <f>TOTAL!AL4</f>
        <v>1</v>
      </c>
      <c r="Y2" s="4">
        <f>TOTAL!AM4</f>
        <v>0</v>
      </c>
      <c r="Z2" s="4">
        <f>TOTAL!AN4</f>
        <v>0</v>
      </c>
      <c r="AA2" s="4">
        <f>TOTAL!AO4</f>
        <v>0</v>
      </c>
      <c r="AB2" s="4">
        <f>TOTAL!AP4</f>
        <v>0</v>
      </c>
      <c r="AC2" s="4">
        <f>TOTAL!AQ4</f>
        <v>0</v>
      </c>
      <c r="AD2" s="4">
        <f>TOTAL!AR4</f>
        <v>0</v>
      </c>
      <c r="AE2" s="4">
        <f>TOTAL!AS4</f>
        <v>0</v>
      </c>
      <c r="AF2" s="4">
        <f>TOTAL!AT4</f>
        <v>0</v>
      </c>
      <c r="AG2" s="4">
        <f>TOTAL!AU4</f>
        <v>0</v>
      </c>
      <c r="AH2" s="4">
        <f>TOTAL!AV4</f>
        <v>0</v>
      </c>
      <c r="AI2" s="4">
        <f>TOTAL!AW4</f>
        <v>0</v>
      </c>
      <c r="AJ2" s="4">
        <f>TOTAL!AX4</f>
        <v>0</v>
      </c>
      <c r="AK2" s="4">
        <f>TOTAL!AY4</f>
        <v>0</v>
      </c>
      <c r="AL2" s="4">
        <f>TOTAL!AZ4</f>
        <v>0</v>
      </c>
      <c r="AM2" s="4">
        <f>TOTAL!BA4</f>
        <v>0</v>
      </c>
      <c r="AN2" s="4">
        <f>TOTAL!BB4</f>
        <v>0</v>
      </c>
      <c r="AO2" s="4">
        <f>TOTAL!BC4</f>
        <v>0</v>
      </c>
      <c r="AP2" s="4">
        <f>TOTAL!BD4</f>
        <v>0</v>
      </c>
      <c r="AQ2" s="4">
        <f>TOTAL!BE4</f>
        <v>1</v>
      </c>
      <c r="AR2" s="4">
        <f>TOTAL!BF4</f>
        <v>0</v>
      </c>
      <c r="AS2" s="4">
        <f>TOTAL!BG4</f>
        <v>0</v>
      </c>
      <c r="AT2" s="4">
        <f>TOTAL!BH4</f>
        <v>0</v>
      </c>
      <c r="AU2" s="4">
        <f>TOTAL!BI4</f>
        <v>0</v>
      </c>
      <c r="AV2" s="4">
        <f>TOTAL!BJ4</f>
        <v>0</v>
      </c>
      <c r="AW2" s="4">
        <f>TOTAL!BK4</f>
        <v>0</v>
      </c>
      <c r="AX2" s="4">
        <f>TOTAL!BL4</f>
        <v>0</v>
      </c>
      <c r="AY2" s="4">
        <f>TOTAL!BM4</f>
        <v>0</v>
      </c>
      <c r="AZ2" s="4">
        <f>TOTAL!BN4</f>
        <v>0</v>
      </c>
      <c r="BA2" s="4">
        <f>TOTAL!BO4</f>
        <v>0</v>
      </c>
      <c r="BB2" s="4">
        <f>TOTAL!BP4</f>
        <v>1</v>
      </c>
      <c r="BC2" s="4">
        <f>TOTAL!BQ4</f>
        <v>0</v>
      </c>
      <c r="BD2" s="4">
        <f>TOTAL!BR4</f>
        <v>0</v>
      </c>
      <c r="BE2" s="4">
        <f>TOTAL!BS4</f>
        <v>0</v>
      </c>
      <c r="BF2" s="4">
        <f>TOTAL!BT4</f>
        <v>0</v>
      </c>
      <c r="BG2" s="4">
        <f>TOTAL!BU4</f>
        <v>0</v>
      </c>
      <c r="BH2" s="4">
        <f>TOTAL!BV4</f>
        <v>1</v>
      </c>
      <c r="BI2" s="4">
        <f>TOTAL!BW4</f>
        <v>0</v>
      </c>
      <c r="BJ2" s="4">
        <f>TOTAL!BX4</f>
        <v>0</v>
      </c>
      <c r="BK2" s="4">
        <f>TOTAL!BY4</f>
        <v>0</v>
      </c>
      <c r="BL2" s="4">
        <f>TOTAL!BZ4</f>
        <v>0</v>
      </c>
      <c r="BM2" s="4">
        <f>TOTAL!CA4</f>
        <v>0</v>
      </c>
      <c r="BN2" s="4">
        <f>TOTAL!CB4</f>
        <v>0</v>
      </c>
      <c r="BO2" s="4">
        <f>TOTAL!CC4</f>
        <v>0</v>
      </c>
      <c r="BP2" s="4">
        <f>TOTAL!CD4</f>
        <v>0</v>
      </c>
      <c r="BQ2" s="4">
        <f>TOTAL!CE4</f>
        <v>0</v>
      </c>
      <c r="BR2" s="4">
        <f>TOTAL!CF4</f>
        <v>1</v>
      </c>
      <c r="BS2" s="4">
        <f>TOTAL!CG4</f>
        <v>0</v>
      </c>
      <c r="BT2" s="4">
        <f>TOTAL!CH4</f>
        <v>0</v>
      </c>
      <c r="BU2" s="4">
        <f>TOTAL!CI4</f>
        <v>0</v>
      </c>
      <c r="BV2" s="4">
        <f>TOTAL!CJ4</f>
        <v>0</v>
      </c>
      <c r="BW2" s="4">
        <f>TOTAL!CK4</f>
        <v>0</v>
      </c>
      <c r="BX2" s="4">
        <f>TOTAL!CL4</f>
        <v>0</v>
      </c>
      <c r="BY2" s="4">
        <f>TOTAL!CM4</f>
        <v>0</v>
      </c>
      <c r="BZ2" s="4">
        <f>TOTAL!CN4</f>
        <v>0</v>
      </c>
      <c r="CA2" s="4">
        <f>TOTAL!CO4</f>
        <v>0</v>
      </c>
      <c r="CB2" s="4">
        <f>TOTAL!CP4</f>
        <v>0</v>
      </c>
      <c r="CC2" s="19">
        <f>SUM(B2:CB2)</f>
        <v>25</v>
      </c>
    </row>
    <row r="3" spans="1:81" s="6" customFormat="1" x14ac:dyDescent="0.25">
      <c r="A3" s="45" t="s">
        <v>129</v>
      </c>
      <c r="B3" s="5">
        <f t="shared" ref="B3:AG3" si="0">B2/$I$8</f>
        <v>0</v>
      </c>
      <c r="C3" s="5">
        <f t="shared" si="0"/>
        <v>4.6332046332046337E-2</v>
      </c>
      <c r="D3" s="5">
        <f t="shared" si="0"/>
        <v>0</v>
      </c>
      <c r="E3" s="5">
        <f t="shared" si="0"/>
        <v>0</v>
      </c>
      <c r="F3" s="5">
        <f t="shared" si="0"/>
        <v>0</v>
      </c>
      <c r="G3" s="5">
        <f t="shared" si="0"/>
        <v>0</v>
      </c>
      <c r="H3" s="5">
        <f t="shared" si="0"/>
        <v>0.138996138996139</v>
      </c>
      <c r="I3" s="5">
        <f t="shared" si="0"/>
        <v>0</v>
      </c>
      <c r="J3" s="5">
        <f t="shared" si="0"/>
        <v>0</v>
      </c>
      <c r="K3" s="5">
        <f t="shared" si="0"/>
        <v>0</v>
      </c>
      <c r="L3" s="5">
        <f t="shared" si="0"/>
        <v>0</v>
      </c>
      <c r="M3" s="5">
        <f t="shared" si="0"/>
        <v>0</v>
      </c>
      <c r="N3" s="5">
        <f t="shared" si="0"/>
        <v>0</v>
      </c>
      <c r="O3" s="5">
        <f t="shared" si="0"/>
        <v>0</v>
      </c>
      <c r="P3" s="5">
        <f t="shared" si="0"/>
        <v>4.6332046332046337E-2</v>
      </c>
      <c r="Q3" s="5">
        <f t="shared" si="0"/>
        <v>0.41698841698841699</v>
      </c>
      <c r="R3" s="5">
        <f t="shared" si="0"/>
        <v>0</v>
      </c>
      <c r="S3" s="5">
        <f t="shared" si="0"/>
        <v>0.18532818532818535</v>
      </c>
      <c r="T3" s="5">
        <f t="shared" si="0"/>
        <v>0</v>
      </c>
      <c r="U3" s="5">
        <f t="shared" si="0"/>
        <v>0</v>
      </c>
      <c r="V3" s="5">
        <f t="shared" si="0"/>
        <v>9.2664092664092673E-2</v>
      </c>
      <c r="W3" s="5">
        <f t="shared" si="0"/>
        <v>0</v>
      </c>
      <c r="X3" s="5">
        <f t="shared" si="0"/>
        <v>4.6332046332046337E-2</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4.6332046332046337E-2</v>
      </c>
      <c r="AR3" s="5">
        <f t="shared" si="1"/>
        <v>0</v>
      </c>
      <c r="AS3" s="5">
        <f t="shared" si="1"/>
        <v>0</v>
      </c>
      <c r="AT3" s="5">
        <f t="shared" si="1"/>
        <v>0</v>
      </c>
      <c r="AU3" s="5">
        <f t="shared" si="1"/>
        <v>0</v>
      </c>
      <c r="AV3" s="5">
        <f t="shared" si="1"/>
        <v>0</v>
      </c>
      <c r="AW3" s="5">
        <f t="shared" si="1"/>
        <v>0</v>
      </c>
      <c r="AX3" s="5">
        <f t="shared" si="1"/>
        <v>0</v>
      </c>
      <c r="AY3" s="5">
        <f t="shared" si="1"/>
        <v>0</v>
      </c>
      <c r="AZ3" s="5">
        <f t="shared" si="1"/>
        <v>0</v>
      </c>
      <c r="BA3" s="5">
        <f t="shared" si="1"/>
        <v>0</v>
      </c>
      <c r="BB3" s="5">
        <f t="shared" si="1"/>
        <v>4.6332046332046337E-2</v>
      </c>
      <c r="BC3" s="5">
        <f t="shared" si="1"/>
        <v>0</v>
      </c>
      <c r="BD3" s="5">
        <f t="shared" si="1"/>
        <v>0</v>
      </c>
      <c r="BE3" s="5">
        <f t="shared" si="1"/>
        <v>0</v>
      </c>
      <c r="BF3" s="5">
        <f t="shared" si="1"/>
        <v>0</v>
      </c>
      <c r="BG3" s="5">
        <f t="shared" si="1"/>
        <v>0</v>
      </c>
      <c r="BH3" s="5">
        <f t="shared" si="1"/>
        <v>4.6332046332046337E-2</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4.6332046332046337E-2</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1.1583011583011582</v>
      </c>
    </row>
    <row r="4" spans="1:81" s="6" customFormat="1" ht="30" x14ac:dyDescent="0.25">
      <c r="A4" s="45" t="s">
        <v>127</v>
      </c>
      <c r="B4" s="5">
        <f t="shared" ref="B4:AG4" si="3">B2/($F$8*$I$8)</f>
        <v>0</v>
      </c>
      <c r="C4" s="5">
        <f t="shared" si="3"/>
        <v>7.9882838503528167E-4</v>
      </c>
      <c r="D4" s="5">
        <f t="shared" si="3"/>
        <v>0</v>
      </c>
      <c r="E4" s="5">
        <f t="shared" si="3"/>
        <v>0</v>
      </c>
      <c r="F4" s="5">
        <f t="shared" si="3"/>
        <v>0</v>
      </c>
      <c r="G4" s="5">
        <f t="shared" si="3"/>
        <v>0</v>
      </c>
      <c r="H4" s="5">
        <f t="shared" si="3"/>
        <v>2.3964851551058451E-3</v>
      </c>
      <c r="I4" s="5">
        <f t="shared" si="3"/>
        <v>0</v>
      </c>
      <c r="J4" s="5">
        <f t="shared" si="3"/>
        <v>0</v>
      </c>
      <c r="K4" s="5">
        <f t="shared" si="3"/>
        <v>0</v>
      </c>
      <c r="L4" s="5">
        <f t="shared" si="3"/>
        <v>0</v>
      </c>
      <c r="M4" s="5">
        <f t="shared" si="3"/>
        <v>0</v>
      </c>
      <c r="N4" s="5">
        <f t="shared" si="3"/>
        <v>0</v>
      </c>
      <c r="O4" s="5">
        <f t="shared" si="3"/>
        <v>0</v>
      </c>
      <c r="P4" s="5">
        <f t="shared" si="3"/>
        <v>7.9882838503528167E-4</v>
      </c>
      <c r="Q4" s="5">
        <f t="shared" si="3"/>
        <v>7.1894554653175345E-3</v>
      </c>
      <c r="R4" s="5">
        <f t="shared" si="3"/>
        <v>0</v>
      </c>
      <c r="S4" s="5">
        <f t="shared" si="3"/>
        <v>3.1953135401411267E-3</v>
      </c>
      <c r="T4" s="5">
        <f t="shared" si="3"/>
        <v>0</v>
      </c>
      <c r="U4" s="5">
        <f t="shared" si="3"/>
        <v>0</v>
      </c>
      <c r="V4" s="5">
        <f t="shared" si="3"/>
        <v>1.5976567700705633E-3</v>
      </c>
      <c r="W4" s="5">
        <f t="shared" si="3"/>
        <v>0</v>
      </c>
      <c r="X4" s="5">
        <f t="shared" si="3"/>
        <v>7.9882838503528167E-4</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7.9882838503528167E-4</v>
      </c>
      <c r="AR4" s="5">
        <f t="shared" si="4"/>
        <v>0</v>
      </c>
      <c r="AS4" s="5">
        <f t="shared" si="4"/>
        <v>0</v>
      </c>
      <c r="AT4" s="5">
        <f t="shared" si="4"/>
        <v>0</v>
      </c>
      <c r="AU4" s="5">
        <f t="shared" si="4"/>
        <v>0</v>
      </c>
      <c r="AV4" s="5">
        <f t="shared" si="4"/>
        <v>0</v>
      </c>
      <c r="AW4" s="5">
        <f t="shared" si="4"/>
        <v>0</v>
      </c>
      <c r="AX4" s="5">
        <f t="shared" si="4"/>
        <v>0</v>
      </c>
      <c r="AY4" s="5">
        <f t="shared" si="4"/>
        <v>0</v>
      </c>
      <c r="AZ4" s="5">
        <f t="shared" si="4"/>
        <v>0</v>
      </c>
      <c r="BA4" s="5">
        <f t="shared" si="4"/>
        <v>0</v>
      </c>
      <c r="BB4" s="5">
        <f t="shared" si="4"/>
        <v>7.9882838503528167E-4</v>
      </c>
      <c r="BC4" s="5">
        <f t="shared" si="4"/>
        <v>0</v>
      </c>
      <c r="BD4" s="5">
        <f t="shared" si="4"/>
        <v>0</v>
      </c>
      <c r="BE4" s="5">
        <f t="shared" si="4"/>
        <v>0</v>
      </c>
      <c r="BF4" s="5">
        <f t="shared" si="4"/>
        <v>0</v>
      </c>
      <c r="BG4" s="5">
        <f t="shared" si="4"/>
        <v>0</v>
      </c>
      <c r="BH4" s="5">
        <f t="shared" si="4"/>
        <v>7.9882838503528167E-4</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7.9882838503528167E-4</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1.9970709625882047E-2</v>
      </c>
    </row>
    <row r="5" spans="1:81" s="6" customFormat="1" ht="30" x14ac:dyDescent="0.25">
      <c r="A5" s="45" t="s">
        <v>128</v>
      </c>
      <c r="B5" s="5">
        <f t="shared" ref="B5:AG5" si="6">B2/($E$8*$I$8)</f>
        <v>0</v>
      </c>
      <c r="C5" s="5">
        <f t="shared" si="6"/>
        <v>9.3979810004150789E-4</v>
      </c>
      <c r="D5" s="5">
        <f t="shared" si="6"/>
        <v>0</v>
      </c>
      <c r="E5" s="5">
        <f t="shared" si="6"/>
        <v>0</v>
      </c>
      <c r="F5" s="5">
        <f t="shared" si="6"/>
        <v>0</v>
      </c>
      <c r="G5" s="5">
        <f t="shared" si="6"/>
        <v>0</v>
      </c>
      <c r="H5" s="5">
        <f t="shared" si="6"/>
        <v>2.8193943001245236E-3</v>
      </c>
      <c r="I5" s="5">
        <f t="shared" si="6"/>
        <v>0</v>
      </c>
      <c r="J5" s="5">
        <f t="shared" si="6"/>
        <v>0</v>
      </c>
      <c r="K5" s="5">
        <f t="shared" si="6"/>
        <v>0</v>
      </c>
      <c r="L5" s="5">
        <f t="shared" si="6"/>
        <v>0</v>
      </c>
      <c r="M5" s="5">
        <f t="shared" si="6"/>
        <v>0</v>
      </c>
      <c r="N5" s="5">
        <f t="shared" si="6"/>
        <v>0</v>
      </c>
      <c r="O5" s="5">
        <f t="shared" si="6"/>
        <v>0</v>
      </c>
      <c r="P5" s="5">
        <f t="shared" si="6"/>
        <v>9.3979810004150789E-4</v>
      </c>
      <c r="Q5" s="5">
        <f t="shared" si="6"/>
        <v>8.4581829003735707E-3</v>
      </c>
      <c r="R5" s="5">
        <f t="shared" si="6"/>
        <v>0</v>
      </c>
      <c r="S5" s="5">
        <f t="shared" si="6"/>
        <v>3.7591924001660316E-3</v>
      </c>
      <c r="T5" s="5">
        <f t="shared" si="6"/>
        <v>0</v>
      </c>
      <c r="U5" s="5">
        <f t="shared" si="6"/>
        <v>0</v>
      </c>
      <c r="V5" s="5">
        <f t="shared" si="6"/>
        <v>1.8795962000830158E-3</v>
      </c>
      <c r="W5" s="5">
        <f t="shared" si="6"/>
        <v>0</v>
      </c>
      <c r="X5" s="5">
        <f t="shared" si="6"/>
        <v>9.3979810004150789E-4</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9.3979810004150789E-4</v>
      </c>
      <c r="AR5" s="5">
        <f t="shared" si="7"/>
        <v>0</v>
      </c>
      <c r="AS5" s="5">
        <f t="shared" si="7"/>
        <v>0</v>
      </c>
      <c r="AT5" s="5">
        <f t="shared" si="7"/>
        <v>0</v>
      </c>
      <c r="AU5" s="5">
        <f t="shared" si="7"/>
        <v>0</v>
      </c>
      <c r="AV5" s="5">
        <f t="shared" si="7"/>
        <v>0</v>
      </c>
      <c r="AW5" s="5">
        <f t="shared" si="7"/>
        <v>0</v>
      </c>
      <c r="AX5" s="5">
        <f t="shared" si="7"/>
        <v>0</v>
      </c>
      <c r="AY5" s="5">
        <f t="shared" si="7"/>
        <v>0</v>
      </c>
      <c r="AZ5" s="5">
        <f t="shared" si="7"/>
        <v>0</v>
      </c>
      <c r="BA5" s="5">
        <f t="shared" si="7"/>
        <v>0</v>
      </c>
      <c r="BB5" s="5">
        <f t="shared" si="7"/>
        <v>9.3979810004150789E-4</v>
      </c>
      <c r="BC5" s="5">
        <f t="shared" si="7"/>
        <v>0</v>
      </c>
      <c r="BD5" s="5">
        <f t="shared" si="7"/>
        <v>0</v>
      </c>
      <c r="BE5" s="5">
        <f t="shared" si="7"/>
        <v>0</v>
      </c>
      <c r="BF5" s="5">
        <f t="shared" si="7"/>
        <v>0</v>
      </c>
      <c r="BG5" s="5">
        <f t="shared" si="7"/>
        <v>0</v>
      </c>
      <c r="BH5" s="5">
        <f t="shared" si="7"/>
        <v>9.3979810004150789E-4</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9.3979810004150789E-4</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2.34949525010377E-2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45" x14ac:dyDescent="0.25">
      <c r="A8" s="33">
        <f>TOTAL!A4</f>
        <v>2</v>
      </c>
      <c r="B8" s="33" t="str">
        <f>TOTAL!B4</f>
        <v>BOBIA-S.ISIDRO</v>
      </c>
      <c r="C8" s="33" t="str">
        <f>TOTAL!C4</f>
        <v>PARQUE EÓLICO DE LA BOBIA Y SAN ISIDRO, S.L.</v>
      </c>
      <c r="D8" s="33" t="str">
        <f>TOTAL!D4</f>
        <v>VILLANUEVA DE OSCOS E ILLANO</v>
      </c>
      <c r="E8" s="33">
        <f>TOTAL!E4</f>
        <v>49.3</v>
      </c>
      <c r="F8" s="33">
        <f>TOTAL!F4</f>
        <v>58</v>
      </c>
      <c r="G8" s="34">
        <f>TOTAL!G4</f>
        <v>37378</v>
      </c>
      <c r="H8" s="34">
        <f>TOTAL!H4</f>
        <v>45291</v>
      </c>
      <c r="I8" s="35">
        <f>TOTAL!I4</f>
        <v>21.583333333333332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131</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TOTAL!P5</f>
        <v>0</v>
      </c>
      <c r="C2" s="4">
        <f>TOTAL!Q5</f>
        <v>1</v>
      </c>
      <c r="D2" s="4">
        <f>TOTAL!R5</f>
        <v>0</v>
      </c>
      <c r="E2" s="4">
        <f>TOTAL!S5</f>
        <v>0</v>
      </c>
      <c r="F2" s="4">
        <f>TOTAL!T5</f>
        <v>0</v>
      </c>
      <c r="G2" s="4">
        <f>TOTAL!U5</f>
        <v>0</v>
      </c>
      <c r="H2" s="4">
        <f>TOTAL!V5</f>
        <v>4</v>
      </c>
      <c r="I2" s="4">
        <f>TOTAL!W5</f>
        <v>1</v>
      </c>
      <c r="J2" s="4">
        <f>TOTAL!X5</f>
        <v>0</v>
      </c>
      <c r="K2" s="4">
        <f>TOTAL!Y5</f>
        <v>1</v>
      </c>
      <c r="L2" s="4">
        <f>TOTAL!Z5</f>
        <v>0</v>
      </c>
      <c r="M2" s="4">
        <f>TOTAL!AA5</f>
        <v>0</v>
      </c>
      <c r="N2" s="4">
        <f>TOTAL!AB5</f>
        <v>0</v>
      </c>
      <c r="O2" s="4">
        <f>TOTAL!AC5</f>
        <v>0</v>
      </c>
      <c r="P2" s="4">
        <f>TOTAL!AD5</f>
        <v>0</v>
      </c>
      <c r="Q2" s="4">
        <f>TOTAL!AE5</f>
        <v>3</v>
      </c>
      <c r="R2" s="4">
        <f>TOTAL!AF5</f>
        <v>0</v>
      </c>
      <c r="S2" s="4">
        <f>TOTAL!AG5</f>
        <v>5</v>
      </c>
      <c r="T2" s="4">
        <f>TOTAL!AH5</f>
        <v>0</v>
      </c>
      <c r="U2" s="4">
        <f>TOTAL!AI5</f>
        <v>0</v>
      </c>
      <c r="V2" s="4">
        <f>TOTAL!AJ5</f>
        <v>3</v>
      </c>
      <c r="W2" s="4">
        <f>TOTAL!AK5</f>
        <v>0</v>
      </c>
      <c r="X2" s="4">
        <f>TOTAL!AL5</f>
        <v>0</v>
      </c>
      <c r="Y2" s="4">
        <f>TOTAL!AM5</f>
        <v>0</v>
      </c>
      <c r="Z2" s="4">
        <f>TOTAL!AN5</f>
        <v>0</v>
      </c>
      <c r="AA2" s="4">
        <f>TOTAL!AO5</f>
        <v>0</v>
      </c>
      <c r="AB2" s="4">
        <f>TOTAL!AP5</f>
        <v>0</v>
      </c>
      <c r="AC2" s="4">
        <f>TOTAL!AQ5</f>
        <v>0</v>
      </c>
      <c r="AD2" s="4">
        <f>TOTAL!AR5</f>
        <v>0</v>
      </c>
      <c r="AE2" s="4">
        <f>TOTAL!AS5</f>
        <v>1</v>
      </c>
      <c r="AF2" s="4">
        <f>TOTAL!AT5</f>
        <v>0</v>
      </c>
      <c r="AG2" s="4">
        <f>TOTAL!AU5</f>
        <v>0</v>
      </c>
      <c r="AH2" s="4">
        <f>TOTAL!AV5</f>
        <v>0</v>
      </c>
      <c r="AI2" s="4">
        <f>TOTAL!AW5</f>
        <v>0</v>
      </c>
      <c r="AJ2" s="4">
        <f>TOTAL!AX5</f>
        <v>0</v>
      </c>
      <c r="AK2" s="4">
        <f>TOTAL!AY5</f>
        <v>0</v>
      </c>
      <c r="AL2" s="4">
        <f>TOTAL!AZ5</f>
        <v>0</v>
      </c>
      <c r="AM2" s="4">
        <f>TOTAL!BA5</f>
        <v>0</v>
      </c>
      <c r="AN2" s="4">
        <f>TOTAL!BB5</f>
        <v>0</v>
      </c>
      <c r="AO2" s="4">
        <f>TOTAL!BC5</f>
        <v>0</v>
      </c>
      <c r="AP2" s="4">
        <f>TOTAL!BD5</f>
        <v>0</v>
      </c>
      <c r="AQ2" s="4">
        <f>TOTAL!BE5</f>
        <v>0</v>
      </c>
      <c r="AR2" s="4">
        <f>TOTAL!BF5</f>
        <v>0</v>
      </c>
      <c r="AS2" s="4">
        <f>TOTAL!BG5</f>
        <v>0</v>
      </c>
      <c r="AT2" s="4">
        <f>TOTAL!BH5</f>
        <v>0</v>
      </c>
      <c r="AU2" s="4">
        <f>TOTAL!BI5</f>
        <v>0</v>
      </c>
      <c r="AV2" s="4">
        <f>TOTAL!BJ5</f>
        <v>0</v>
      </c>
      <c r="AW2" s="4">
        <f>TOTAL!BK5</f>
        <v>0</v>
      </c>
      <c r="AX2" s="4">
        <f>TOTAL!BL5</f>
        <v>0</v>
      </c>
      <c r="AY2" s="4">
        <f>TOTAL!BM5</f>
        <v>0</v>
      </c>
      <c r="AZ2" s="4">
        <f>TOTAL!BN5</f>
        <v>0</v>
      </c>
      <c r="BA2" s="4">
        <f>TOTAL!BO5</f>
        <v>1</v>
      </c>
      <c r="BB2" s="4">
        <f>TOTAL!BP5</f>
        <v>0</v>
      </c>
      <c r="BC2" s="4">
        <f>TOTAL!BQ5</f>
        <v>0</v>
      </c>
      <c r="BD2" s="4">
        <f>TOTAL!BR5</f>
        <v>0</v>
      </c>
      <c r="BE2" s="4">
        <f>TOTAL!BS5</f>
        <v>0</v>
      </c>
      <c r="BF2" s="4">
        <f>TOTAL!BT5</f>
        <v>0</v>
      </c>
      <c r="BG2" s="4">
        <f>TOTAL!BU5</f>
        <v>0</v>
      </c>
      <c r="BH2" s="4">
        <f>TOTAL!BV5</f>
        <v>0</v>
      </c>
      <c r="BI2" s="4">
        <f>TOTAL!BW5</f>
        <v>0</v>
      </c>
      <c r="BJ2" s="4">
        <f>TOTAL!BX5</f>
        <v>2</v>
      </c>
      <c r="BK2" s="4">
        <f>TOTAL!BY5</f>
        <v>0</v>
      </c>
      <c r="BL2" s="4">
        <f>TOTAL!BZ5</f>
        <v>0</v>
      </c>
      <c r="BM2" s="4">
        <f>TOTAL!CA5</f>
        <v>0</v>
      </c>
      <c r="BN2" s="4">
        <f>TOTAL!CB5</f>
        <v>0</v>
      </c>
      <c r="BO2" s="4">
        <f>TOTAL!CC5</f>
        <v>3</v>
      </c>
      <c r="BP2" s="4">
        <f>TOTAL!CD5</f>
        <v>0</v>
      </c>
      <c r="BQ2" s="4">
        <f>TOTAL!CE5</f>
        <v>0</v>
      </c>
      <c r="BR2" s="4">
        <f>TOTAL!CF5</f>
        <v>0</v>
      </c>
      <c r="BS2" s="4">
        <f>TOTAL!CG5</f>
        <v>0</v>
      </c>
      <c r="BT2" s="4">
        <f>TOTAL!CH5</f>
        <v>1</v>
      </c>
      <c r="BU2" s="4">
        <f>TOTAL!CI5</f>
        <v>0</v>
      </c>
      <c r="BV2" s="4">
        <f>TOTAL!CJ5</f>
        <v>0</v>
      </c>
      <c r="BW2" s="4">
        <f>TOTAL!CK5</f>
        <v>0</v>
      </c>
      <c r="BX2" s="4">
        <f>TOTAL!CL5</f>
        <v>1</v>
      </c>
      <c r="BY2" s="4">
        <f>TOTAL!CM5</f>
        <v>0</v>
      </c>
      <c r="BZ2" s="4">
        <f>TOTAL!CN5</f>
        <v>0</v>
      </c>
      <c r="CA2" s="4">
        <f>TOTAL!CO5</f>
        <v>0</v>
      </c>
      <c r="CB2" s="4">
        <f>TOTAL!CP5</f>
        <v>0</v>
      </c>
      <c r="CC2" s="19">
        <f>SUM(B2:CB2)</f>
        <v>27</v>
      </c>
    </row>
    <row r="3" spans="1:81" s="6" customFormat="1" x14ac:dyDescent="0.25">
      <c r="A3" s="45" t="s">
        <v>129</v>
      </c>
      <c r="B3" s="5">
        <f t="shared" ref="B3:AG3" si="0">B2/$I$8</f>
        <v>0</v>
      </c>
      <c r="C3" s="5">
        <f t="shared" si="0"/>
        <v>6.7039106145251395E-2</v>
      </c>
      <c r="D3" s="5">
        <f t="shared" si="0"/>
        <v>0</v>
      </c>
      <c r="E3" s="5">
        <f t="shared" si="0"/>
        <v>0</v>
      </c>
      <c r="F3" s="5">
        <f t="shared" si="0"/>
        <v>0</v>
      </c>
      <c r="G3" s="5">
        <f t="shared" si="0"/>
        <v>0</v>
      </c>
      <c r="H3" s="5">
        <f t="shared" si="0"/>
        <v>0.26815642458100558</v>
      </c>
      <c r="I3" s="5">
        <f t="shared" si="0"/>
        <v>6.7039106145251395E-2</v>
      </c>
      <c r="J3" s="5">
        <f t="shared" si="0"/>
        <v>0</v>
      </c>
      <c r="K3" s="5">
        <f t="shared" si="0"/>
        <v>6.7039106145251395E-2</v>
      </c>
      <c r="L3" s="5">
        <f t="shared" si="0"/>
        <v>0</v>
      </c>
      <c r="M3" s="5">
        <f t="shared" si="0"/>
        <v>0</v>
      </c>
      <c r="N3" s="5">
        <f t="shared" si="0"/>
        <v>0</v>
      </c>
      <c r="O3" s="5">
        <f t="shared" si="0"/>
        <v>0</v>
      </c>
      <c r="P3" s="5">
        <f t="shared" si="0"/>
        <v>0</v>
      </c>
      <c r="Q3" s="5">
        <f t="shared" si="0"/>
        <v>0.2011173184357542</v>
      </c>
      <c r="R3" s="5">
        <f t="shared" si="0"/>
        <v>0</v>
      </c>
      <c r="S3" s="5">
        <f t="shared" si="0"/>
        <v>0.33519553072625702</v>
      </c>
      <c r="T3" s="5">
        <f t="shared" si="0"/>
        <v>0</v>
      </c>
      <c r="U3" s="5">
        <f t="shared" si="0"/>
        <v>0</v>
      </c>
      <c r="V3" s="5">
        <f t="shared" si="0"/>
        <v>0.2011173184357542</v>
      </c>
      <c r="W3" s="5">
        <f t="shared" si="0"/>
        <v>0</v>
      </c>
      <c r="X3" s="5">
        <f t="shared" si="0"/>
        <v>0</v>
      </c>
      <c r="Y3" s="5">
        <f t="shared" si="0"/>
        <v>0</v>
      </c>
      <c r="Z3" s="5">
        <f t="shared" si="0"/>
        <v>0</v>
      </c>
      <c r="AA3" s="5">
        <f t="shared" si="0"/>
        <v>0</v>
      </c>
      <c r="AB3" s="5">
        <f t="shared" si="0"/>
        <v>0</v>
      </c>
      <c r="AC3" s="5">
        <f t="shared" si="0"/>
        <v>0</v>
      </c>
      <c r="AD3" s="5">
        <f t="shared" si="0"/>
        <v>0</v>
      </c>
      <c r="AE3" s="5">
        <f t="shared" si="0"/>
        <v>6.7039106145251395E-2</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0</v>
      </c>
      <c r="AT3" s="5">
        <f t="shared" si="1"/>
        <v>0</v>
      </c>
      <c r="AU3" s="5">
        <f t="shared" si="1"/>
        <v>0</v>
      </c>
      <c r="AV3" s="5">
        <f t="shared" si="1"/>
        <v>0</v>
      </c>
      <c r="AW3" s="5">
        <f t="shared" si="1"/>
        <v>0</v>
      </c>
      <c r="AX3" s="5">
        <f t="shared" si="1"/>
        <v>0</v>
      </c>
      <c r="AY3" s="5">
        <f t="shared" si="1"/>
        <v>0</v>
      </c>
      <c r="AZ3" s="5">
        <f t="shared" si="1"/>
        <v>0</v>
      </c>
      <c r="BA3" s="5">
        <f t="shared" si="1"/>
        <v>6.7039106145251395E-2</v>
      </c>
      <c r="BB3" s="5">
        <f t="shared" si="1"/>
        <v>0</v>
      </c>
      <c r="BC3" s="5">
        <f t="shared" si="1"/>
        <v>0</v>
      </c>
      <c r="BD3" s="5">
        <f t="shared" si="1"/>
        <v>0</v>
      </c>
      <c r="BE3" s="5">
        <f t="shared" si="1"/>
        <v>0</v>
      </c>
      <c r="BF3" s="5">
        <f t="shared" si="1"/>
        <v>0</v>
      </c>
      <c r="BG3" s="5">
        <f t="shared" si="1"/>
        <v>0</v>
      </c>
      <c r="BH3" s="5">
        <f t="shared" si="1"/>
        <v>0</v>
      </c>
      <c r="BI3" s="5">
        <f t="shared" si="1"/>
        <v>0</v>
      </c>
      <c r="BJ3" s="5">
        <f t="shared" si="1"/>
        <v>0.13407821229050279</v>
      </c>
      <c r="BK3" s="5">
        <f t="shared" si="1"/>
        <v>0</v>
      </c>
      <c r="BL3" s="5">
        <f t="shared" si="1"/>
        <v>0</v>
      </c>
      <c r="BM3" s="5">
        <f t="shared" si="1"/>
        <v>0</v>
      </c>
      <c r="BN3" s="5">
        <f t="shared" ref="BN3:CB3" si="2">BN2/$I$8</f>
        <v>0</v>
      </c>
      <c r="BO3" s="5">
        <f t="shared" si="2"/>
        <v>0.2011173184357542</v>
      </c>
      <c r="BP3" s="5">
        <f t="shared" si="2"/>
        <v>0</v>
      </c>
      <c r="BQ3" s="5">
        <f t="shared" si="2"/>
        <v>0</v>
      </c>
      <c r="BR3" s="5">
        <f t="shared" si="2"/>
        <v>0</v>
      </c>
      <c r="BS3" s="5">
        <f t="shared" si="2"/>
        <v>0</v>
      </c>
      <c r="BT3" s="5">
        <f t="shared" si="2"/>
        <v>6.7039106145251395E-2</v>
      </c>
      <c r="BU3" s="5">
        <f t="shared" si="2"/>
        <v>0</v>
      </c>
      <c r="BV3" s="5">
        <f t="shared" si="2"/>
        <v>0</v>
      </c>
      <c r="BW3" s="5">
        <f t="shared" si="2"/>
        <v>0</v>
      </c>
      <c r="BX3" s="5">
        <f t="shared" si="2"/>
        <v>6.7039106145251395E-2</v>
      </c>
      <c r="BY3" s="5">
        <f t="shared" si="2"/>
        <v>0</v>
      </c>
      <c r="BZ3" s="5">
        <f t="shared" si="2"/>
        <v>0</v>
      </c>
      <c r="CA3" s="5">
        <f t="shared" si="2"/>
        <v>0</v>
      </c>
      <c r="CB3" s="5">
        <f t="shared" si="2"/>
        <v>0</v>
      </c>
      <c r="CC3" s="46">
        <f>SUM(B3:CB3)</f>
        <v>1.8100558659217876</v>
      </c>
    </row>
    <row r="4" spans="1:81" s="6" customFormat="1" ht="30" x14ac:dyDescent="0.25">
      <c r="A4" s="45" t="s">
        <v>127</v>
      </c>
      <c r="B4" s="5">
        <f t="shared" ref="B4:AG4" si="3">B2/($F$8*$I$8)</f>
        <v>0</v>
      </c>
      <c r="C4" s="5">
        <f t="shared" si="3"/>
        <v>4.7885075818036712E-3</v>
      </c>
      <c r="D4" s="5">
        <f t="shared" si="3"/>
        <v>0</v>
      </c>
      <c r="E4" s="5">
        <f t="shared" si="3"/>
        <v>0</v>
      </c>
      <c r="F4" s="5">
        <f t="shared" si="3"/>
        <v>0</v>
      </c>
      <c r="G4" s="5">
        <f t="shared" si="3"/>
        <v>0</v>
      </c>
      <c r="H4" s="5">
        <f t="shared" si="3"/>
        <v>1.9154030327214685E-2</v>
      </c>
      <c r="I4" s="5">
        <f t="shared" si="3"/>
        <v>4.7885075818036712E-3</v>
      </c>
      <c r="J4" s="5">
        <f t="shared" si="3"/>
        <v>0</v>
      </c>
      <c r="K4" s="5">
        <f t="shared" si="3"/>
        <v>4.7885075818036712E-3</v>
      </c>
      <c r="L4" s="5">
        <f t="shared" si="3"/>
        <v>0</v>
      </c>
      <c r="M4" s="5">
        <f t="shared" si="3"/>
        <v>0</v>
      </c>
      <c r="N4" s="5">
        <f t="shared" si="3"/>
        <v>0</v>
      </c>
      <c r="O4" s="5">
        <f t="shared" si="3"/>
        <v>0</v>
      </c>
      <c r="P4" s="5">
        <f t="shared" si="3"/>
        <v>0</v>
      </c>
      <c r="Q4" s="5">
        <f t="shared" si="3"/>
        <v>1.4365522745411015E-2</v>
      </c>
      <c r="R4" s="5">
        <f t="shared" si="3"/>
        <v>0</v>
      </c>
      <c r="S4" s="5">
        <f t="shared" si="3"/>
        <v>2.3942537909018357E-2</v>
      </c>
      <c r="T4" s="5">
        <f t="shared" si="3"/>
        <v>0</v>
      </c>
      <c r="U4" s="5">
        <f t="shared" si="3"/>
        <v>0</v>
      </c>
      <c r="V4" s="5">
        <f t="shared" si="3"/>
        <v>1.4365522745411015E-2</v>
      </c>
      <c r="W4" s="5">
        <f t="shared" si="3"/>
        <v>0</v>
      </c>
      <c r="X4" s="5">
        <f t="shared" si="3"/>
        <v>0</v>
      </c>
      <c r="Y4" s="5">
        <f t="shared" si="3"/>
        <v>0</v>
      </c>
      <c r="Z4" s="5">
        <f t="shared" si="3"/>
        <v>0</v>
      </c>
      <c r="AA4" s="5">
        <f t="shared" si="3"/>
        <v>0</v>
      </c>
      <c r="AB4" s="5">
        <f t="shared" si="3"/>
        <v>0</v>
      </c>
      <c r="AC4" s="5">
        <f t="shared" si="3"/>
        <v>0</v>
      </c>
      <c r="AD4" s="5">
        <f t="shared" si="3"/>
        <v>0</v>
      </c>
      <c r="AE4" s="5">
        <f t="shared" si="3"/>
        <v>4.7885075818036712E-3</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0</v>
      </c>
      <c r="AT4" s="5">
        <f t="shared" si="4"/>
        <v>0</v>
      </c>
      <c r="AU4" s="5">
        <f t="shared" si="4"/>
        <v>0</v>
      </c>
      <c r="AV4" s="5">
        <f t="shared" si="4"/>
        <v>0</v>
      </c>
      <c r="AW4" s="5">
        <f t="shared" si="4"/>
        <v>0</v>
      </c>
      <c r="AX4" s="5">
        <f t="shared" si="4"/>
        <v>0</v>
      </c>
      <c r="AY4" s="5">
        <f t="shared" si="4"/>
        <v>0</v>
      </c>
      <c r="AZ4" s="5">
        <f t="shared" si="4"/>
        <v>0</v>
      </c>
      <c r="BA4" s="5">
        <f t="shared" si="4"/>
        <v>4.7885075818036712E-3</v>
      </c>
      <c r="BB4" s="5">
        <f t="shared" si="4"/>
        <v>0</v>
      </c>
      <c r="BC4" s="5">
        <f t="shared" si="4"/>
        <v>0</v>
      </c>
      <c r="BD4" s="5">
        <f t="shared" si="4"/>
        <v>0</v>
      </c>
      <c r="BE4" s="5">
        <f t="shared" si="4"/>
        <v>0</v>
      </c>
      <c r="BF4" s="5">
        <f t="shared" si="4"/>
        <v>0</v>
      </c>
      <c r="BG4" s="5">
        <f t="shared" si="4"/>
        <v>0</v>
      </c>
      <c r="BH4" s="5">
        <f t="shared" si="4"/>
        <v>0</v>
      </c>
      <c r="BI4" s="5">
        <f t="shared" si="4"/>
        <v>0</v>
      </c>
      <c r="BJ4" s="5">
        <f t="shared" si="4"/>
        <v>9.5770151636073424E-3</v>
      </c>
      <c r="BK4" s="5">
        <f t="shared" si="4"/>
        <v>0</v>
      </c>
      <c r="BL4" s="5">
        <f t="shared" si="4"/>
        <v>0</v>
      </c>
      <c r="BM4" s="5">
        <f t="shared" si="4"/>
        <v>0</v>
      </c>
      <c r="BN4" s="5">
        <f t="shared" ref="BN4:CB4" si="5">BN2/($F$8*$I$8)</f>
        <v>0</v>
      </c>
      <c r="BO4" s="5">
        <f t="shared" si="5"/>
        <v>1.4365522745411015E-2</v>
      </c>
      <c r="BP4" s="5">
        <f t="shared" si="5"/>
        <v>0</v>
      </c>
      <c r="BQ4" s="5">
        <f t="shared" si="5"/>
        <v>0</v>
      </c>
      <c r="BR4" s="5">
        <f t="shared" si="5"/>
        <v>0</v>
      </c>
      <c r="BS4" s="5">
        <f t="shared" si="5"/>
        <v>0</v>
      </c>
      <c r="BT4" s="5">
        <f t="shared" si="5"/>
        <v>4.7885075818036712E-3</v>
      </c>
      <c r="BU4" s="5">
        <f t="shared" si="5"/>
        <v>0</v>
      </c>
      <c r="BV4" s="5">
        <f t="shared" si="5"/>
        <v>0</v>
      </c>
      <c r="BW4" s="5">
        <f t="shared" si="5"/>
        <v>0</v>
      </c>
      <c r="BX4" s="5">
        <f t="shared" si="5"/>
        <v>4.7885075818036712E-3</v>
      </c>
      <c r="BY4" s="5">
        <f t="shared" si="5"/>
        <v>0</v>
      </c>
      <c r="BZ4" s="5">
        <f t="shared" si="5"/>
        <v>0</v>
      </c>
      <c r="CA4" s="5">
        <f t="shared" si="5"/>
        <v>0</v>
      </c>
      <c r="CB4" s="5">
        <f t="shared" si="5"/>
        <v>0</v>
      </c>
      <c r="CC4" s="46">
        <f>SUM(B4:CB4)</f>
        <v>0.12928970470869913</v>
      </c>
    </row>
    <row r="5" spans="1:81" s="6" customFormat="1" ht="30" x14ac:dyDescent="0.25">
      <c r="A5" s="45" t="s">
        <v>128</v>
      </c>
      <c r="B5" s="5">
        <f t="shared" ref="B5:AG5" si="6">B2/($E$8*$I$8)</f>
        <v>0</v>
      </c>
      <c r="C5" s="5">
        <f t="shared" si="6"/>
        <v>2.3942537909018356E-3</v>
      </c>
      <c r="D5" s="5">
        <f t="shared" si="6"/>
        <v>0</v>
      </c>
      <c r="E5" s="5">
        <f t="shared" si="6"/>
        <v>0</v>
      </c>
      <c r="F5" s="5">
        <f t="shared" si="6"/>
        <v>0</v>
      </c>
      <c r="G5" s="5">
        <f t="shared" si="6"/>
        <v>0</v>
      </c>
      <c r="H5" s="5">
        <f t="shared" si="6"/>
        <v>9.5770151636073424E-3</v>
      </c>
      <c r="I5" s="5">
        <f t="shared" si="6"/>
        <v>2.3942537909018356E-3</v>
      </c>
      <c r="J5" s="5">
        <f t="shared" si="6"/>
        <v>0</v>
      </c>
      <c r="K5" s="5">
        <f t="shared" si="6"/>
        <v>2.3942537909018356E-3</v>
      </c>
      <c r="L5" s="5">
        <f t="shared" si="6"/>
        <v>0</v>
      </c>
      <c r="M5" s="5">
        <f t="shared" si="6"/>
        <v>0</v>
      </c>
      <c r="N5" s="5">
        <f t="shared" si="6"/>
        <v>0</v>
      </c>
      <c r="O5" s="5">
        <f t="shared" si="6"/>
        <v>0</v>
      </c>
      <c r="P5" s="5">
        <f t="shared" si="6"/>
        <v>0</v>
      </c>
      <c r="Q5" s="5">
        <f t="shared" si="6"/>
        <v>7.1827613727055073E-3</v>
      </c>
      <c r="R5" s="5">
        <f t="shared" si="6"/>
        <v>0</v>
      </c>
      <c r="S5" s="5">
        <f t="shared" si="6"/>
        <v>1.1971268954509178E-2</v>
      </c>
      <c r="T5" s="5">
        <f t="shared" si="6"/>
        <v>0</v>
      </c>
      <c r="U5" s="5">
        <f t="shared" si="6"/>
        <v>0</v>
      </c>
      <c r="V5" s="5">
        <f t="shared" si="6"/>
        <v>7.1827613727055073E-3</v>
      </c>
      <c r="W5" s="5">
        <f t="shared" si="6"/>
        <v>0</v>
      </c>
      <c r="X5" s="5">
        <f t="shared" si="6"/>
        <v>0</v>
      </c>
      <c r="Y5" s="5">
        <f t="shared" si="6"/>
        <v>0</v>
      </c>
      <c r="Z5" s="5">
        <f t="shared" si="6"/>
        <v>0</v>
      </c>
      <c r="AA5" s="5">
        <f t="shared" si="6"/>
        <v>0</v>
      </c>
      <c r="AB5" s="5">
        <f t="shared" si="6"/>
        <v>0</v>
      </c>
      <c r="AC5" s="5">
        <f t="shared" si="6"/>
        <v>0</v>
      </c>
      <c r="AD5" s="5">
        <f t="shared" si="6"/>
        <v>0</v>
      </c>
      <c r="AE5" s="5">
        <f t="shared" si="6"/>
        <v>2.3942537909018356E-3</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0</v>
      </c>
      <c r="AT5" s="5">
        <f t="shared" si="7"/>
        <v>0</v>
      </c>
      <c r="AU5" s="5">
        <f t="shared" si="7"/>
        <v>0</v>
      </c>
      <c r="AV5" s="5">
        <f t="shared" si="7"/>
        <v>0</v>
      </c>
      <c r="AW5" s="5">
        <f t="shared" si="7"/>
        <v>0</v>
      </c>
      <c r="AX5" s="5">
        <f t="shared" si="7"/>
        <v>0</v>
      </c>
      <c r="AY5" s="5">
        <f t="shared" si="7"/>
        <v>0</v>
      </c>
      <c r="AZ5" s="5">
        <f t="shared" si="7"/>
        <v>0</v>
      </c>
      <c r="BA5" s="5">
        <f t="shared" si="7"/>
        <v>2.3942537909018356E-3</v>
      </c>
      <c r="BB5" s="5">
        <f t="shared" si="7"/>
        <v>0</v>
      </c>
      <c r="BC5" s="5">
        <f t="shared" si="7"/>
        <v>0</v>
      </c>
      <c r="BD5" s="5">
        <f t="shared" si="7"/>
        <v>0</v>
      </c>
      <c r="BE5" s="5">
        <f t="shared" si="7"/>
        <v>0</v>
      </c>
      <c r="BF5" s="5">
        <f t="shared" si="7"/>
        <v>0</v>
      </c>
      <c r="BG5" s="5">
        <f t="shared" si="7"/>
        <v>0</v>
      </c>
      <c r="BH5" s="5">
        <f t="shared" si="7"/>
        <v>0</v>
      </c>
      <c r="BI5" s="5">
        <f t="shared" si="7"/>
        <v>0</v>
      </c>
      <c r="BJ5" s="5">
        <f t="shared" si="7"/>
        <v>4.7885075818036712E-3</v>
      </c>
      <c r="BK5" s="5">
        <f t="shared" si="7"/>
        <v>0</v>
      </c>
      <c r="BL5" s="5">
        <f t="shared" si="7"/>
        <v>0</v>
      </c>
      <c r="BM5" s="5">
        <f t="shared" si="7"/>
        <v>0</v>
      </c>
      <c r="BN5" s="5">
        <f t="shared" ref="BN5:CB5" si="8">BN2/($E$8*$I$8)</f>
        <v>0</v>
      </c>
      <c r="BO5" s="5">
        <f t="shared" si="8"/>
        <v>7.1827613727055073E-3</v>
      </c>
      <c r="BP5" s="5">
        <f t="shared" si="8"/>
        <v>0</v>
      </c>
      <c r="BQ5" s="5">
        <f t="shared" si="8"/>
        <v>0</v>
      </c>
      <c r="BR5" s="5">
        <f t="shared" si="8"/>
        <v>0</v>
      </c>
      <c r="BS5" s="5">
        <f t="shared" si="8"/>
        <v>0</v>
      </c>
      <c r="BT5" s="5">
        <f t="shared" si="8"/>
        <v>2.3942537909018356E-3</v>
      </c>
      <c r="BU5" s="5">
        <f t="shared" si="8"/>
        <v>0</v>
      </c>
      <c r="BV5" s="5">
        <f t="shared" si="8"/>
        <v>0</v>
      </c>
      <c r="BW5" s="5">
        <f t="shared" si="8"/>
        <v>0</v>
      </c>
      <c r="BX5" s="5">
        <f t="shared" si="8"/>
        <v>2.3942537909018356E-3</v>
      </c>
      <c r="BY5" s="5">
        <f t="shared" si="8"/>
        <v>0</v>
      </c>
      <c r="BZ5" s="5">
        <f t="shared" si="8"/>
        <v>0</v>
      </c>
      <c r="CA5" s="5">
        <f t="shared" si="8"/>
        <v>0</v>
      </c>
      <c r="CB5" s="5">
        <f t="shared" si="8"/>
        <v>0</v>
      </c>
      <c r="CC5" s="46">
        <f>SUM(B5:CB5)</f>
        <v>6.4644852354349566E-2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TOTAL!A5</f>
        <v>3</v>
      </c>
      <c r="B8" s="33" t="str">
        <f>TOTAL!B5</f>
        <v>GRALLAS</v>
      </c>
      <c r="C8" s="33" t="str">
        <f>TOTAL!C5</f>
        <v>PARQUE EÓLICO DE ABARA, S.L.</v>
      </c>
      <c r="D8" s="33" t="str">
        <f>TOTAL!D5</f>
        <v>VILLANUEVA DE OSCOS</v>
      </c>
      <c r="E8" s="33">
        <f>TOTAL!E5</f>
        <v>28</v>
      </c>
      <c r="F8" s="33">
        <f>TOTAL!F5</f>
        <v>14</v>
      </c>
      <c r="G8" s="34">
        <f>TOTAL!G5</f>
        <v>39843</v>
      </c>
      <c r="H8" s="34">
        <f>TOTAL!H5</f>
        <v>45291</v>
      </c>
      <c r="I8" s="35">
        <f>TOTAL!I5</f>
        <v>14.916666666666666</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146</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TOTAL!P6</f>
        <v>3</v>
      </c>
      <c r="C2" s="4">
        <f>TOTAL!Q6</f>
        <v>3</v>
      </c>
      <c r="D2" s="4">
        <f>TOTAL!R6</f>
        <v>1</v>
      </c>
      <c r="E2" s="4">
        <f>TOTAL!S6</f>
        <v>0</v>
      </c>
      <c r="F2" s="4">
        <f>TOTAL!T6</f>
        <v>0</v>
      </c>
      <c r="G2" s="4">
        <f>TOTAL!U6</f>
        <v>0</v>
      </c>
      <c r="H2" s="4">
        <f>TOTAL!V6</f>
        <v>12</v>
      </c>
      <c r="I2" s="4">
        <f>TOTAL!W6</f>
        <v>0</v>
      </c>
      <c r="J2" s="4">
        <f>TOTAL!X6</f>
        <v>0</v>
      </c>
      <c r="K2" s="4">
        <f>TOTAL!Y6</f>
        <v>0</v>
      </c>
      <c r="L2" s="4">
        <f>TOTAL!Z6</f>
        <v>0</v>
      </c>
      <c r="M2" s="4">
        <f>TOTAL!AA6</f>
        <v>0</v>
      </c>
      <c r="N2" s="4">
        <f>TOTAL!AB6</f>
        <v>0</v>
      </c>
      <c r="O2" s="4">
        <f>TOTAL!AC6</f>
        <v>4</v>
      </c>
      <c r="P2" s="4">
        <f>TOTAL!AD6</f>
        <v>0</v>
      </c>
      <c r="Q2" s="4">
        <f>TOTAL!AE6</f>
        <v>4</v>
      </c>
      <c r="R2" s="4">
        <f>TOTAL!AF6</f>
        <v>0</v>
      </c>
      <c r="S2" s="4">
        <f>TOTAL!AG6</f>
        <v>5</v>
      </c>
      <c r="T2" s="4">
        <f>TOTAL!AH6</f>
        <v>0</v>
      </c>
      <c r="U2" s="4">
        <f>TOTAL!AI6</f>
        <v>0</v>
      </c>
      <c r="V2" s="4">
        <f>TOTAL!AJ6</f>
        <v>5</v>
      </c>
      <c r="W2" s="4">
        <f>TOTAL!AK6</f>
        <v>0</v>
      </c>
      <c r="X2" s="4">
        <f>TOTAL!AL6</f>
        <v>0</v>
      </c>
      <c r="Y2" s="4">
        <f>TOTAL!AM6</f>
        <v>0</v>
      </c>
      <c r="Z2" s="4">
        <f>TOTAL!AN6</f>
        <v>0</v>
      </c>
      <c r="AA2" s="4">
        <f>TOTAL!AO6</f>
        <v>0</v>
      </c>
      <c r="AB2" s="4">
        <f>TOTAL!AP6</f>
        <v>0</v>
      </c>
      <c r="AC2" s="4">
        <f>TOTAL!AQ6</f>
        <v>0</v>
      </c>
      <c r="AD2" s="4">
        <f>TOTAL!AR6</f>
        <v>0</v>
      </c>
      <c r="AE2" s="4">
        <f>TOTAL!AS6</f>
        <v>0</v>
      </c>
      <c r="AF2" s="4">
        <f>TOTAL!AT6</f>
        <v>0</v>
      </c>
      <c r="AG2" s="4">
        <f>TOTAL!AU6</f>
        <v>0</v>
      </c>
      <c r="AH2" s="4">
        <f>TOTAL!AV6</f>
        <v>0</v>
      </c>
      <c r="AI2" s="4">
        <f>TOTAL!AW6</f>
        <v>0</v>
      </c>
      <c r="AJ2" s="4">
        <f>TOTAL!AX6</f>
        <v>0</v>
      </c>
      <c r="AK2" s="4">
        <f>TOTAL!AY6</f>
        <v>0</v>
      </c>
      <c r="AL2" s="4">
        <f>TOTAL!AZ6</f>
        <v>0</v>
      </c>
      <c r="AM2" s="4">
        <f>TOTAL!BA6</f>
        <v>0</v>
      </c>
      <c r="AN2" s="4">
        <f>TOTAL!BB6</f>
        <v>0</v>
      </c>
      <c r="AO2" s="4">
        <f>TOTAL!BC6</f>
        <v>0</v>
      </c>
      <c r="AP2" s="4">
        <f>TOTAL!BD6</f>
        <v>0</v>
      </c>
      <c r="AQ2" s="4">
        <f>TOTAL!BE6</f>
        <v>0</v>
      </c>
      <c r="AR2" s="4">
        <f>TOTAL!BF6</f>
        <v>0</v>
      </c>
      <c r="AS2" s="4">
        <f>TOTAL!BG6</f>
        <v>1</v>
      </c>
      <c r="AT2" s="4">
        <f>TOTAL!BH6</f>
        <v>0</v>
      </c>
      <c r="AU2" s="4">
        <f>TOTAL!BI6</f>
        <v>0</v>
      </c>
      <c r="AV2" s="4">
        <f>TOTAL!BJ6</f>
        <v>4</v>
      </c>
      <c r="AW2" s="4">
        <f>TOTAL!BK6</f>
        <v>0</v>
      </c>
      <c r="AX2" s="4">
        <f>TOTAL!BL6</f>
        <v>1</v>
      </c>
      <c r="AY2" s="4">
        <f>TOTAL!BM6</f>
        <v>0</v>
      </c>
      <c r="AZ2" s="4">
        <f>TOTAL!BN6</f>
        <v>0</v>
      </c>
      <c r="BA2" s="4">
        <f>TOTAL!BO6</f>
        <v>0</v>
      </c>
      <c r="BB2" s="4">
        <f>TOTAL!BP6</f>
        <v>0</v>
      </c>
      <c r="BC2" s="4">
        <f>TOTAL!BQ6</f>
        <v>0</v>
      </c>
      <c r="BD2" s="4">
        <f>TOTAL!BR6</f>
        <v>0</v>
      </c>
      <c r="BE2" s="4">
        <f>TOTAL!BS6</f>
        <v>0</v>
      </c>
      <c r="BF2" s="4">
        <f>TOTAL!BT6</f>
        <v>0</v>
      </c>
      <c r="BG2" s="4">
        <f>TOTAL!BU6</f>
        <v>0</v>
      </c>
      <c r="BH2" s="4">
        <f>TOTAL!BV6</f>
        <v>0</v>
      </c>
      <c r="BI2" s="4">
        <f>TOTAL!BW6</f>
        <v>1</v>
      </c>
      <c r="BJ2" s="4">
        <f>TOTAL!BX6</f>
        <v>0</v>
      </c>
      <c r="BK2" s="4">
        <f>TOTAL!BY6</f>
        <v>3</v>
      </c>
      <c r="BL2" s="4">
        <f>TOTAL!BZ6</f>
        <v>0</v>
      </c>
      <c r="BM2" s="4">
        <f>TOTAL!CA6</f>
        <v>0</v>
      </c>
      <c r="BN2" s="4">
        <f>TOTAL!CB6</f>
        <v>0</v>
      </c>
      <c r="BO2" s="4">
        <f>TOTAL!CC6</f>
        <v>0</v>
      </c>
      <c r="BP2" s="4">
        <f>TOTAL!CD6</f>
        <v>0</v>
      </c>
      <c r="BQ2" s="4">
        <f>TOTAL!CE6</f>
        <v>0</v>
      </c>
      <c r="BR2" s="4">
        <f>TOTAL!CF6</f>
        <v>2</v>
      </c>
      <c r="BS2" s="4">
        <f>TOTAL!CG6</f>
        <v>3</v>
      </c>
      <c r="BT2" s="4">
        <f>TOTAL!CH6</f>
        <v>0</v>
      </c>
      <c r="BU2" s="4">
        <f>TOTAL!CI6</f>
        <v>0</v>
      </c>
      <c r="BV2" s="4">
        <f>TOTAL!CJ6</f>
        <v>0</v>
      </c>
      <c r="BW2" s="4">
        <f>TOTAL!CK6</f>
        <v>2</v>
      </c>
      <c r="BX2" s="4">
        <f>TOTAL!CL6</f>
        <v>0</v>
      </c>
      <c r="BY2" s="4">
        <f>TOTAL!CM6</f>
        <v>0</v>
      </c>
      <c r="BZ2" s="4">
        <f>TOTAL!CN6</f>
        <v>0</v>
      </c>
      <c r="CA2" s="4">
        <f>TOTAL!CO6</f>
        <v>0</v>
      </c>
      <c r="CB2" s="4">
        <f>TOTAL!CP6</f>
        <v>0</v>
      </c>
      <c r="CC2" s="19">
        <f>SUM(B2:CB2)</f>
        <v>54</v>
      </c>
    </row>
    <row r="3" spans="1:81" s="6" customFormat="1" x14ac:dyDescent="0.25">
      <c r="A3" s="45" t="s">
        <v>129</v>
      </c>
      <c r="B3" s="5">
        <f t="shared" ref="B3:AG3" si="0">B2/$I$8</f>
        <v>0.1487603305785124</v>
      </c>
      <c r="C3" s="5">
        <f t="shared" si="0"/>
        <v>0.1487603305785124</v>
      </c>
      <c r="D3" s="5">
        <f t="shared" si="0"/>
        <v>4.9586776859504127E-2</v>
      </c>
      <c r="E3" s="5">
        <f t="shared" si="0"/>
        <v>0</v>
      </c>
      <c r="F3" s="5">
        <f t="shared" si="0"/>
        <v>0</v>
      </c>
      <c r="G3" s="5">
        <f t="shared" si="0"/>
        <v>0</v>
      </c>
      <c r="H3" s="5">
        <f t="shared" si="0"/>
        <v>0.5950413223140496</v>
      </c>
      <c r="I3" s="5">
        <f t="shared" si="0"/>
        <v>0</v>
      </c>
      <c r="J3" s="5">
        <f t="shared" si="0"/>
        <v>0</v>
      </c>
      <c r="K3" s="5">
        <f t="shared" si="0"/>
        <v>0</v>
      </c>
      <c r="L3" s="5">
        <f t="shared" si="0"/>
        <v>0</v>
      </c>
      <c r="M3" s="5">
        <f t="shared" si="0"/>
        <v>0</v>
      </c>
      <c r="N3" s="5">
        <f t="shared" si="0"/>
        <v>0</v>
      </c>
      <c r="O3" s="5">
        <f t="shared" si="0"/>
        <v>0.19834710743801651</v>
      </c>
      <c r="P3" s="5">
        <f t="shared" si="0"/>
        <v>0</v>
      </c>
      <c r="Q3" s="5">
        <f t="shared" si="0"/>
        <v>0.19834710743801651</v>
      </c>
      <c r="R3" s="5">
        <f t="shared" si="0"/>
        <v>0</v>
      </c>
      <c r="S3" s="5">
        <f t="shared" si="0"/>
        <v>0.24793388429752064</v>
      </c>
      <c r="T3" s="5">
        <f t="shared" si="0"/>
        <v>0</v>
      </c>
      <c r="U3" s="5">
        <f t="shared" si="0"/>
        <v>0</v>
      </c>
      <c r="V3" s="5">
        <f t="shared" si="0"/>
        <v>0.24793388429752064</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4.9586776859504127E-2</v>
      </c>
      <c r="AT3" s="5">
        <f t="shared" si="1"/>
        <v>0</v>
      </c>
      <c r="AU3" s="5">
        <f t="shared" si="1"/>
        <v>0</v>
      </c>
      <c r="AV3" s="5">
        <f t="shared" si="1"/>
        <v>0.19834710743801651</v>
      </c>
      <c r="AW3" s="5">
        <f t="shared" si="1"/>
        <v>0</v>
      </c>
      <c r="AX3" s="5">
        <f t="shared" si="1"/>
        <v>4.9586776859504127E-2</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4.9586776859504127E-2</v>
      </c>
      <c r="BJ3" s="5">
        <f t="shared" si="1"/>
        <v>0</v>
      </c>
      <c r="BK3" s="5">
        <f t="shared" si="1"/>
        <v>0.1487603305785124</v>
      </c>
      <c r="BL3" s="5">
        <f t="shared" si="1"/>
        <v>0</v>
      </c>
      <c r="BM3" s="5">
        <f t="shared" si="1"/>
        <v>0</v>
      </c>
      <c r="BN3" s="5">
        <f t="shared" ref="BN3:CB3" si="2">BN2/$I$8</f>
        <v>0</v>
      </c>
      <c r="BO3" s="5">
        <f t="shared" si="2"/>
        <v>0</v>
      </c>
      <c r="BP3" s="5">
        <f t="shared" si="2"/>
        <v>0</v>
      </c>
      <c r="BQ3" s="5">
        <f t="shared" si="2"/>
        <v>0</v>
      </c>
      <c r="BR3" s="5">
        <f t="shared" si="2"/>
        <v>9.9173553719008253E-2</v>
      </c>
      <c r="BS3" s="5">
        <f t="shared" si="2"/>
        <v>0.1487603305785124</v>
      </c>
      <c r="BT3" s="5">
        <f t="shared" si="2"/>
        <v>0</v>
      </c>
      <c r="BU3" s="5">
        <f t="shared" si="2"/>
        <v>0</v>
      </c>
      <c r="BV3" s="5">
        <f t="shared" si="2"/>
        <v>0</v>
      </c>
      <c r="BW3" s="5">
        <f t="shared" si="2"/>
        <v>9.9173553719008253E-2</v>
      </c>
      <c r="BX3" s="5">
        <f t="shared" si="2"/>
        <v>0</v>
      </c>
      <c r="BY3" s="5">
        <f t="shared" si="2"/>
        <v>0</v>
      </c>
      <c r="BZ3" s="5">
        <f t="shared" si="2"/>
        <v>0</v>
      </c>
      <c r="CA3" s="5">
        <f t="shared" si="2"/>
        <v>0</v>
      </c>
      <c r="CB3" s="5">
        <f t="shared" si="2"/>
        <v>0</v>
      </c>
      <c r="CC3" s="46">
        <f>SUM(B3:CB3)</f>
        <v>2.6776859504132231</v>
      </c>
    </row>
    <row r="4" spans="1:81" s="6" customFormat="1" ht="30" x14ac:dyDescent="0.25">
      <c r="A4" s="45" t="s">
        <v>127</v>
      </c>
      <c r="B4" s="5">
        <f t="shared" ref="B4:AG4" si="3">B2/($F$8*$I$8)</f>
        <v>2.5213615352290232E-3</v>
      </c>
      <c r="C4" s="5">
        <f t="shared" si="3"/>
        <v>2.5213615352290232E-3</v>
      </c>
      <c r="D4" s="5">
        <f t="shared" si="3"/>
        <v>8.4045384507634116E-4</v>
      </c>
      <c r="E4" s="5">
        <f t="shared" si="3"/>
        <v>0</v>
      </c>
      <c r="F4" s="5">
        <f t="shared" si="3"/>
        <v>0</v>
      </c>
      <c r="G4" s="5">
        <f t="shared" si="3"/>
        <v>0</v>
      </c>
      <c r="H4" s="5">
        <f t="shared" si="3"/>
        <v>1.0085446140916093E-2</v>
      </c>
      <c r="I4" s="5">
        <f t="shared" si="3"/>
        <v>0</v>
      </c>
      <c r="J4" s="5">
        <f t="shared" si="3"/>
        <v>0</v>
      </c>
      <c r="K4" s="5">
        <f t="shared" si="3"/>
        <v>0</v>
      </c>
      <c r="L4" s="5">
        <f t="shared" si="3"/>
        <v>0</v>
      </c>
      <c r="M4" s="5">
        <f t="shared" si="3"/>
        <v>0</v>
      </c>
      <c r="N4" s="5">
        <f t="shared" si="3"/>
        <v>0</v>
      </c>
      <c r="O4" s="5">
        <f t="shared" si="3"/>
        <v>3.3618153803053647E-3</v>
      </c>
      <c r="P4" s="5">
        <f t="shared" si="3"/>
        <v>0</v>
      </c>
      <c r="Q4" s="5">
        <f t="shared" si="3"/>
        <v>3.3618153803053647E-3</v>
      </c>
      <c r="R4" s="5">
        <f t="shared" si="3"/>
        <v>0</v>
      </c>
      <c r="S4" s="5">
        <f t="shared" si="3"/>
        <v>4.2022692253817053E-3</v>
      </c>
      <c r="T4" s="5">
        <f t="shared" si="3"/>
        <v>0</v>
      </c>
      <c r="U4" s="5">
        <f t="shared" si="3"/>
        <v>0</v>
      </c>
      <c r="V4" s="5">
        <f t="shared" si="3"/>
        <v>4.2022692253817053E-3</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8.4045384507634116E-4</v>
      </c>
      <c r="AT4" s="5">
        <f t="shared" si="4"/>
        <v>0</v>
      </c>
      <c r="AU4" s="5">
        <f t="shared" si="4"/>
        <v>0</v>
      </c>
      <c r="AV4" s="5">
        <f t="shared" si="4"/>
        <v>3.3618153803053647E-3</v>
      </c>
      <c r="AW4" s="5">
        <f t="shared" si="4"/>
        <v>0</v>
      </c>
      <c r="AX4" s="5">
        <f t="shared" si="4"/>
        <v>8.4045384507634116E-4</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8.4045384507634116E-4</v>
      </c>
      <c r="BJ4" s="5">
        <f t="shared" si="4"/>
        <v>0</v>
      </c>
      <c r="BK4" s="5">
        <f t="shared" si="4"/>
        <v>2.5213615352290232E-3</v>
      </c>
      <c r="BL4" s="5">
        <f t="shared" si="4"/>
        <v>0</v>
      </c>
      <c r="BM4" s="5">
        <f t="shared" si="4"/>
        <v>0</v>
      </c>
      <c r="BN4" s="5">
        <f t="shared" ref="BN4:CB4" si="5">BN2/($F$8*$I$8)</f>
        <v>0</v>
      </c>
      <c r="BO4" s="5">
        <f t="shared" si="5"/>
        <v>0</v>
      </c>
      <c r="BP4" s="5">
        <f t="shared" si="5"/>
        <v>0</v>
      </c>
      <c r="BQ4" s="5">
        <f t="shared" si="5"/>
        <v>0</v>
      </c>
      <c r="BR4" s="5">
        <f t="shared" si="5"/>
        <v>1.6809076901526823E-3</v>
      </c>
      <c r="BS4" s="5">
        <f t="shared" si="5"/>
        <v>2.5213615352290232E-3</v>
      </c>
      <c r="BT4" s="5">
        <f t="shared" si="5"/>
        <v>0</v>
      </c>
      <c r="BU4" s="5">
        <f t="shared" si="5"/>
        <v>0</v>
      </c>
      <c r="BV4" s="5">
        <f t="shared" si="5"/>
        <v>0</v>
      </c>
      <c r="BW4" s="5">
        <f t="shared" si="5"/>
        <v>1.6809076901526823E-3</v>
      </c>
      <c r="BX4" s="5">
        <f t="shared" si="5"/>
        <v>0</v>
      </c>
      <c r="BY4" s="5">
        <f t="shared" si="5"/>
        <v>0</v>
      </c>
      <c r="BZ4" s="5">
        <f t="shared" si="5"/>
        <v>0</v>
      </c>
      <c r="CA4" s="5">
        <f t="shared" si="5"/>
        <v>0</v>
      </c>
      <c r="CB4" s="5">
        <f t="shared" si="5"/>
        <v>0</v>
      </c>
      <c r="CC4" s="46">
        <f>SUM(B4:CB4)</f>
        <v>4.5384507634122412E-2</v>
      </c>
    </row>
    <row r="5" spans="1:81" s="6" customFormat="1" ht="30" x14ac:dyDescent="0.25">
      <c r="A5" s="45" t="s">
        <v>128</v>
      </c>
      <c r="B5" s="5">
        <f t="shared" ref="B5:AG5" si="6">B2/($E$8*$I$8)</f>
        <v>3.8202447503470059E-3</v>
      </c>
      <c r="C5" s="5">
        <f t="shared" si="6"/>
        <v>3.8202447503470059E-3</v>
      </c>
      <c r="D5" s="5">
        <f t="shared" si="6"/>
        <v>1.2734149167823352E-3</v>
      </c>
      <c r="E5" s="5">
        <f t="shared" si="6"/>
        <v>0</v>
      </c>
      <c r="F5" s="5">
        <f t="shared" si="6"/>
        <v>0</v>
      </c>
      <c r="G5" s="5">
        <f t="shared" si="6"/>
        <v>0</v>
      </c>
      <c r="H5" s="5">
        <f t="shared" si="6"/>
        <v>1.5280979001388023E-2</v>
      </c>
      <c r="I5" s="5">
        <f t="shared" si="6"/>
        <v>0</v>
      </c>
      <c r="J5" s="5">
        <f t="shared" si="6"/>
        <v>0</v>
      </c>
      <c r="K5" s="5">
        <f t="shared" si="6"/>
        <v>0</v>
      </c>
      <c r="L5" s="5">
        <f t="shared" si="6"/>
        <v>0</v>
      </c>
      <c r="M5" s="5">
        <f t="shared" si="6"/>
        <v>0</v>
      </c>
      <c r="N5" s="5">
        <f t="shared" si="6"/>
        <v>0</v>
      </c>
      <c r="O5" s="5">
        <f t="shared" si="6"/>
        <v>5.0936596671293409E-3</v>
      </c>
      <c r="P5" s="5">
        <f t="shared" si="6"/>
        <v>0</v>
      </c>
      <c r="Q5" s="5">
        <f t="shared" si="6"/>
        <v>5.0936596671293409E-3</v>
      </c>
      <c r="R5" s="5">
        <f t="shared" si="6"/>
        <v>0</v>
      </c>
      <c r="S5" s="5">
        <f t="shared" si="6"/>
        <v>6.3670745839116763E-3</v>
      </c>
      <c r="T5" s="5">
        <f t="shared" si="6"/>
        <v>0</v>
      </c>
      <c r="U5" s="5">
        <f t="shared" si="6"/>
        <v>0</v>
      </c>
      <c r="V5" s="5">
        <f t="shared" si="6"/>
        <v>6.3670745839116763E-3</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1.2734149167823352E-3</v>
      </c>
      <c r="AT5" s="5">
        <f t="shared" si="7"/>
        <v>0</v>
      </c>
      <c r="AU5" s="5">
        <f t="shared" si="7"/>
        <v>0</v>
      </c>
      <c r="AV5" s="5">
        <f t="shared" si="7"/>
        <v>5.0936596671293409E-3</v>
      </c>
      <c r="AW5" s="5">
        <f t="shared" si="7"/>
        <v>0</v>
      </c>
      <c r="AX5" s="5">
        <f t="shared" si="7"/>
        <v>1.2734149167823352E-3</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1.2734149167823352E-3</v>
      </c>
      <c r="BJ5" s="5">
        <f t="shared" si="7"/>
        <v>0</v>
      </c>
      <c r="BK5" s="5">
        <f t="shared" si="7"/>
        <v>3.8202447503470059E-3</v>
      </c>
      <c r="BL5" s="5">
        <f t="shared" si="7"/>
        <v>0</v>
      </c>
      <c r="BM5" s="5">
        <f t="shared" si="7"/>
        <v>0</v>
      </c>
      <c r="BN5" s="5">
        <f t="shared" ref="BN5:CB5" si="8">BN2/($E$8*$I$8)</f>
        <v>0</v>
      </c>
      <c r="BO5" s="5">
        <f t="shared" si="8"/>
        <v>0</v>
      </c>
      <c r="BP5" s="5">
        <f t="shared" si="8"/>
        <v>0</v>
      </c>
      <c r="BQ5" s="5">
        <f t="shared" si="8"/>
        <v>0</v>
      </c>
      <c r="BR5" s="5">
        <f t="shared" si="8"/>
        <v>2.5468298335646704E-3</v>
      </c>
      <c r="BS5" s="5">
        <f t="shared" si="8"/>
        <v>3.8202447503470059E-3</v>
      </c>
      <c r="BT5" s="5">
        <f t="shared" si="8"/>
        <v>0</v>
      </c>
      <c r="BU5" s="5">
        <f t="shared" si="8"/>
        <v>0</v>
      </c>
      <c r="BV5" s="5">
        <f t="shared" si="8"/>
        <v>0</v>
      </c>
      <c r="BW5" s="5">
        <f t="shared" si="8"/>
        <v>2.5468298335646704E-3</v>
      </c>
      <c r="BX5" s="5">
        <f t="shared" si="8"/>
        <v>0</v>
      </c>
      <c r="BY5" s="5">
        <f t="shared" si="8"/>
        <v>0</v>
      </c>
      <c r="BZ5" s="5">
        <f t="shared" si="8"/>
        <v>0</v>
      </c>
      <c r="CA5" s="5">
        <f t="shared" si="8"/>
        <v>0</v>
      </c>
      <c r="CB5" s="5">
        <f t="shared" si="8"/>
        <v>0</v>
      </c>
      <c r="CC5" s="46">
        <f>SUM(B5:CB5)</f>
        <v>6.8764405506246115E-2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TOTAL!A6</f>
        <v>5</v>
      </c>
      <c r="B8" s="33" t="str">
        <f>TOTAL!B6</f>
        <v>LAGOS</v>
      </c>
      <c r="C8" s="33" t="str">
        <f>TOTAL!C6</f>
        <v>EDP RENOVABLES ESPAÑA, S.L.U.</v>
      </c>
      <c r="D8" s="33" t="str">
        <f>TOTAL!D6</f>
        <v>ALLANDE</v>
      </c>
      <c r="E8" s="33">
        <f>TOTAL!E6</f>
        <v>38.94</v>
      </c>
      <c r="F8" s="33">
        <f>TOTAL!F6</f>
        <v>59</v>
      </c>
      <c r="G8" s="34">
        <f>TOTAL!G6</f>
        <v>37915</v>
      </c>
      <c r="H8" s="34">
        <f>TOTAL!H6</f>
        <v>45291</v>
      </c>
      <c r="I8" s="35">
        <f>TOTAL!I6</f>
        <v>20.166666666666668</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145</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TOTAL!P7</f>
        <v>1</v>
      </c>
      <c r="C2" s="4">
        <f>TOTAL!Q7</f>
        <v>0</v>
      </c>
      <c r="D2" s="4">
        <f>TOTAL!R7</f>
        <v>0</v>
      </c>
      <c r="E2" s="4">
        <f>TOTAL!S7</f>
        <v>1</v>
      </c>
      <c r="F2" s="4">
        <f>TOTAL!T7</f>
        <v>0</v>
      </c>
      <c r="G2" s="4">
        <f>TOTAL!U7</f>
        <v>0</v>
      </c>
      <c r="H2" s="4">
        <f>TOTAL!V7</f>
        <v>6</v>
      </c>
      <c r="I2" s="4">
        <f>TOTAL!W7</f>
        <v>0</v>
      </c>
      <c r="J2" s="4">
        <f>TOTAL!X7</f>
        <v>0</v>
      </c>
      <c r="K2" s="4">
        <f>TOTAL!Y7</f>
        <v>0</v>
      </c>
      <c r="L2" s="4">
        <f>TOTAL!Z7</f>
        <v>0</v>
      </c>
      <c r="M2" s="4">
        <f>TOTAL!AA7</f>
        <v>0</v>
      </c>
      <c r="N2" s="4">
        <f>TOTAL!AB7</f>
        <v>0</v>
      </c>
      <c r="O2" s="4">
        <f>TOTAL!AC7</f>
        <v>0</v>
      </c>
      <c r="P2" s="4">
        <f>TOTAL!AD7</f>
        <v>0</v>
      </c>
      <c r="Q2" s="4">
        <f>TOTAL!AE7</f>
        <v>0</v>
      </c>
      <c r="R2" s="4">
        <f>TOTAL!AF7</f>
        <v>0</v>
      </c>
      <c r="S2" s="4">
        <f>TOTAL!AG7</f>
        <v>1</v>
      </c>
      <c r="T2" s="4">
        <f>TOTAL!AH7</f>
        <v>0</v>
      </c>
      <c r="U2" s="4">
        <f>TOTAL!AI7</f>
        <v>0</v>
      </c>
      <c r="V2" s="4">
        <f>TOTAL!AJ7</f>
        <v>0</v>
      </c>
      <c r="W2" s="4">
        <f>TOTAL!AK7</f>
        <v>0</v>
      </c>
      <c r="X2" s="4">
        <f>TOTAL!AL7</f>
        <v>0</v>
      </c>
      <c r="Y2" s="4">
        <f>TOTAL!AM7</f>
        <v>0</v>
      </c>
      <c r="Z2" s="4">
        <f>TOTAL!AN7</f>
        <v>0</v>
      </c>
      <c r="AA2" s="4">
        <f>TOTAL!AO7</f>
        <v>0</v>
      </c>
      <c r="AB2" s="4">
        <f>TOTAL!AP7</f>
        <v>0</v>
      </c>
      <c r="AC2" s="4">
        <f>TOTAL!AQ7</f>
        <v>0</v>
      </c>
      <c r="AD2" s="4">
        <f>TOTAL!AR7</f>
        <v>0</v>
      </c>
      <c r="AE2" s="4">
        <f>TOTAL!AS7</f>
        <v>0</v>
      </c>
      <c r="AF2" s="4">
        <f>TOTAL!AT7</f>
        <v>0</v>
      </c>
      <c r="AG2" s="4">
        <f>TOTAL!AU7</f>
        <v>0</v>
      </c>
      <c r="AH2" s="4">
        <f>TOTAL!AV7</f>
        <v>0</v>
      </c>
      <c r="AI2" s="4">
        <f>TOTAL!AW7</f>
        <v>0</v>
      </c>
      <c r="AJ2" s="4">
        <f>TOTAL!AX7</f>
        <v>0</v>
      </c>
      <c r="AK2" s="4">
        <f>TOTAL!AY7</f>
        <v>0</v>
      </c>
      <c r="AL2" s="4">
        <f>TOTAL!AZ7</f>
        <v>0</v>
      </c>
      <c r="AM2" s="4">
        <f>TOTAL!BA7</f>
        <v>0</v>
      </c>
      <c r="AN2" s="4">
        <f>TOTAL!BB7</f>
        <v>0</v>
      </c>
      <c r="AO2" s="4">
        <f>TOTAL!BC7</f>
        <v>0</v>
      </c>
      <c r="AP2" s="4">
        <f>TOTAL!BD7</f>
        <v>0</v>
      </c>
      <c r="AQ2" s="4">
        <f>TOTAL!BE7</f>
        <v>0</v>
      </c>
      <c r="AR2" s="4">
        <f>TOTAL!BF7</f>
        <v>0</v>
      </c>
      <c r="AS2" s="4">
        <f>TOTAL!BG7</f>
        <v>0</v>
      </c>
      <c r="AT2" s="4">
        <f>TOTAL!BH7</f>
        <v>0</v>
      </c>
      <c r="AU2" s="4">
        <f>TOTAL!BI7</f>
        <v>0</v>
      </c>
      <c r="AV2" s="4">
        <f>TOTAL!BJ7</f>
        <v>2</v>
      </c>
      <c r="AW2" s="4">
        <f>TOTAL!BK7</f>
        <v>0</v>
      </c>
      <c r="AX2" s="4">
        <f>TOTAL!BL7</f>
        <v>0</v>
      </c>
      <c r="AY2" s="4">
        <f>TOTAL!BM7</f>
        <v>0</v>
      </c>
      <c r="AZ2" s="4">
        <f>TOTAL!BN7</f>
        <v>0</v>
      </c>
      <c r="BA2" s="4">
        <f>TOTAL!BO7</f>
        <v>0</v>
      </c>
      <c r="BB2" s="4">
        <f>TOTAL!BP7</f>
        <v>0</v>
      </c>
      <c r="BC2" s="4">
        <f>TOTAL!BQ7</f>
        <v>0</v>
      </c>
      <c r="BD2" s="4">
        <f>TOTAL!BR7</f>
        <v>0</v>
      </c>
      <c r="BE2" s="4">
        <f>TOTAL!BS7</f>
        <v>0</v>
      </c>
      <c r="BF2" s="4">
        <f>TOTAL!BT7</f>
        <v>0</v>
      </c>
      <c r="BG2" s="4">
        <f>TOTAL!BU7</f>
        <v>0</v>
      </c>
      <c r="BH2" s="4">
        <f>TOTAL!BV7</f>
        <v>0</v>
      </c>
      <c r="BI2" s="4">
        <f>TOTAL!BW7</f>
        <v>0</v>
      </c>
      <c r="BJ2" s="4">
        <f>TOTAL!BX7</f>
        <v>2</v>
      </c>
      <c r="BK2" s="4">
        <f>TOTAL!BY7</f>
        <v>0</v>
      </c>
      <c r="BL2" s="4">
        <f>TOTAL!BZ7</f>
        <v>0</v>
      </c>
      <c r="BM2" s="4">
        <f>TOTAL!CA7</f>
        <v>0</v>
      </c>
      <c r="BN2" s="4">
        <f>TOTAL!CB7</f>
        <v>0</v>
      </c>
      <c r="BO2" s="4">
        <f>TOTAL!CC7</f>
        <v>0</v>
      </c>
      <c r="BP2" s="4">
        <f>TOTAL!CD7</f>
        <v>0</v>
      </c>
      <c r="BQ2" s="4">
        <f>TOTAL!CE7</f>
        <v>0</v>
      </c>
      <c r="BR2" s="4">
        <f>TOTAL!CF7</f>
        <v>0</v>
      </c>
      <c r="BS2" s="4">
        <f>TOTAL!CG7</f>
        <v>0</v>
      </c>
      <c r="BT2" s="4">
        <f>TOTAL!CH7</f>
        <v>0</v>
      </c>
      <c r="BU2" s="4">
        <f>TOTAL!CI7</f>
        <v>0</v>
      </c>
      <c r="BV2" s="4">
        <f>TOTAL!CJ7</f>
        <v>0</v>
      </c>
      <c r="BW2" s="4">
        <f>TOTAL!CK7</f>
        <v>0</v>
      </c>
      <c r="BX2" s="4">
        <f>TOTAL!CL7</f>
        <v>0</v>
      </c>
      <c r="BY2" s="4">
        <f>TOTAL!CM7</f>
        <v>0</v>
      </c>
      <c r="BZ2" s="4">
        <f>TOTAL!CN7</f>
        <v>0</v>
      </c>
      <c r="CA2" s="4">
        <f>TOTAL!CO7</f>
        <v>0</v>
      </c>
      <c r="CB2" s="4">
        <f>TOTAL!CP7</f>
        <v>0</v>
      </c>
      <c r="CC2" s="19">
        <f>SUM(B2:CB2)</f>
        <v>13</v>
      </c>
    </row>
    <row r="3" spans="1:81" s="6" customFormat="1" x14ac:dyDescent="0.25">
      <c r="A3" s="45" t="s">
        <v>129</v>
      </c>
      <c r="B3" s="5">
        <f t="shared" ref="B3:AG3" si="0">B2/$I$8</f>
        <v>4.8387096774193547E-2</v>
      </c>
      <c r="C3" s="5">
        <f t="shared" si="0"/>
        <v>0</v>
      </c>
      <c r="D3" s="5">
        <f t="shared" si="0"/>
        <v>0</v>
      </c>
      <c r="E3" s="5">
        <f t="shared" si="0"/>
        <v>4.8387096774193547E-2</v>
      </c>
      <c r="F3" s="5">
        <f t="shared" si="0"/>
        <v>0</v>
      </c>
      <c r="G3" s="5">
        <f t="shared" si="0"/>
        <v>0</v>
      </c>
      <c r="H3" s="5">
        <f t="shared" si="0"/>
        <v>0.29032258064516125</v>
      </c>
      <c r="I3" s="5">
        <f t="shared" si="0"/>
        <v>0</v>
      </c>
      <c r="J3" s="5">
        <f t="shared" si="0"/>
        <v>0</v>
      </c>
      <c r="K3" s="5">
        <f t="shared" si="0"/>
        <v>0</v>
      </c>
      <c r="L3" s="5">
        <f t="shared" si="0"/>
        <v>0</v>
      </c>
      <c r="M3" s="5">
        <f t="shared" si="0"/>
        <v>0</v>
      </c>
      <c r="N3" s="5">
        <f t="shared" si="0"/>
        <v>0</v>
      </c>
      <c r="O3" s="5">
        <f t="shared" si="0"/>
        <v>0</v>
      </c>
      <c r="P3" s="5">
        <f t="shared" si="0"/>
        <v>0</v>
      </c>
      <c r="Q3" s="5">
        <f t="shared" si="0"/>
        <v>0</v>
      </c>
      <c r="R3" s="5">
        <f t="shared" si="0"/>
        <v>0</v>
      </c>
      <c r="S3" s="5">
        <f t="shared" si="0"/>
        <v>4.8387096774193547E-2</v>
      </c>
      <c r="T3" s="5">
        <f t="shared" si="0"/>
        <v>0</v>
      </c>
      <c r="U3" s="5">
        <f t="shared" si="0"/>
        <v>0</v>
      </c>
      <c r="V3" s="5">
        <f t="shared" si="0"/>
        <v>0</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0</v>
      </c>
      <c r="AT3" s="5">
        <f t="shared" si="1"/>
        <v>0</v>
      </c>
      <c r="AU3" s="5">
        <f t="shared" si="1"/>
        <v>0</v>
      </c>
      <c r="AV3" s="5">
        <f t="shared" si="1"/>
        <v>9.6774193548387094E-2</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9.6774193548387094E-2</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0.62903225806451613</v>
      </c>
    </row>
    <row r="4" spans="1:81" s="6" customFormat="1" ht="30" x14ac:dyDescent="0.25">
      <c r="A4" s="45" t="s">
        <v>127</v>
      </c>
      <c r="B4" s="5">
        <f t="shared" ref="B4:AG4" si="3">B2/($F$8*$I$8)</f>
        <v>4.0322580645161289E-3</v>
      </c>
      <c r="C4" s="5">
        <f t="shared" si="3"/>
        <v>0</v>
      </c>
      <c r="D4" s="5">
        <f t="shared" si="3"/>
        <v>0</v>
      </c>
      <c r="E4" s="5">
        <f t="shared" si="3"/>
        <v>4.0322580645161289E-3</v>
      </c>
      <c r="F4" s="5">
        <f t="shared" si="3"/>
        <v>0</v>
      </c>
      <c r="G4" s="5">
        <f t="shared" si="3"/>
        <v>0</v>
      </c>
      <c r="H4" s="5">
        <f t="shared" si="3"/>
        <v>2.4193548387096774E-2</v>
      </c>
      <c r="I4" s="5">
        <f t="shared" si="3"/>
        <v>0</v>
      </c>
      <c r="J4" s="5">
        <f t="shared" si="3"/>
        <v>0</v>
      </c>
      <c r="K4" s="5">
        <f t="shared" si="3"/>
        <v>0</v>
      </c>
      <c r="L4" s="5">
        <f t="shared" si="3"/>
        <v>0</v>
      </c>
      <c r="M4" s="5">
        <f t="shared" si="3"/>
        <v>0</v>
      </c>
      <c r="N4" s="5">
        <f t="shared" si="3"/>
        <v>0</v>
      </c>
      <c r="O4" s="5">
        <f t="shared" si="3"/>
        <v>0</v>
      </c>
      <c r="P4" s="5">
        <f t="shared" si="3"/>
        <v>0</v>
      </c>
      <c r="Q4" s="5">
        <f t="shared" si="3"/>
        <v>0</v>
      </c>
      <c r="R4" s="5">
        <f t="shared" si="3"/>
        <v>0</v>
      </c>
      <c r="S4" s="5">
        <f t="shared" si="3"/>
        <v>4.0322580645161289E-3</v>
      </c>
      <c r="T4" s="5">
        <f t="shared" si="3"/>
        <v>0</v>
      </c>
      <c r="U4" s="5">
        <f t="shared" si="3"/>
        <v>0</v>
      </c>
      <c r="V4" s="5">
        <f t="shared" si="3"/>
        <v>0</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0</v>
      </c>
      <c r="AT4" s="5">
        <f t="shared" si="4"/>
        <v>0</v>
      </c>
      <c r="AU4" s="5">
        <f t="shared" si="4"/>
        <v>0</v>
      </c>
      <c r="AV4" s="5">
        <f t="shared" si="4"/>
        <v>8.0645161290322578E-3</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8.0645161290322578E-3</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5.2419354838709672E-2</v>
      </c>
    </row>
    <row r="5" spans="1:81" s="6" customFormat="1" ht="30" x14ac:dyDescent="0.25">
      <c r="A5" s="45" t="s">
        <v>128</v>
      </c>
      <c r="B5" s="5">
        <f t="shared" ref="B5:AG5" si="6">B2/($E$8*$I$8)</f>
        <v>6.1094819159335286E-3</v>
      </c>
      <c r="C5" s="5">
        <f t="shared" si="6"/>
        <v>0</v>
      </c>
      <c r="D5" s="5">
        <f t="shared" si="6"/>
        <v>0</v>
      </c>
      <c r="E5" s="5">
        <f t="shared" si="6"/>
        <v>6.1094819159335286E-3</v>
      </c>
      <c r="F5" s="5">
        <f t="shared" si="6"/>
        <v>0</v>
      </c>
      <c r="G5" s="5">
        <f t="shared" si="6"/>
        <v>0</v>
      </c>
      <c r="H5" s="5">
        <f t="shared" si="6"/>
        <v>3.6656891495601168E-2</v>
      </c>
      <c r="I5" s="5">
        <f t="shared" si="6"/>
        <v>0</v>
      </c>
      <c r="J5" s="5">
        <f t="shared" si="6"/>
        <v>0</v>
      </c>
      <c r="K5" s="5">
        <f t="shared" si="6"/>
        <v>0</v>
      </c>
      <c r="L5" s="5">
        <f t="shared" si="6"/>
        <v>0</v>
      </c>
      <c r="M5" s="5">
        <f t="shared" si="6"/>
        <v>0</v>
      </c>
      <c r="N5" s="5">
        <f t="shared" si="6"/>
        <v>0</v>
      </c>
      <c r="O5" s="5">
        <f t="shared" si="6"/>
        <v>0</v>
      </c>
      <c r="P5" s="5">
        <f t="shared" si="6"/>
        <v>0</v>
      </c>
      <c r="Q5" s="5">
        <f t="shared" si="6"/>
        <v>0</v>
      </c>
      <c r="R5" s="5">
        <f t="shared" si="6"/>
        <v>0</v>
      </c>
      <c r="S5" s="5">
        <f t="shared" si="6"/>
        <v>6.1094819159335286E-3</v>
      </c>
      <c r="T5" s="5">
        <f t="shared" si="6"/>
        <v>0</v>
      </c>
      <c r="U5" s="5">
        <f t="shared" si="6"/>
        <v>0</v>
      </c>
      <c r="V5" s="5">
        <f t="shared" si="6"/>
        <v>0</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0</v>
      </c>
      <c r="AT5" s="5">
        <f t="shared" si="7"/>
        <v>0</v>
      </c>
      <c r="AU5" s="5">
        <f t="shared" si="7"/>
        <v>0</v>
      </c>
      <c r="AV5" s="5">
        <f t="shared" si="7"/>
        <v>1.2218963831867057E-2</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1.2218963831867057E-2</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7.9423264907135874E-2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TOTAL!A7</f>
        <v>6</v>
      </c>
      <c r="B8" s="33" t="str">
        <f>TOTAL!B7</f>
        <v>CUESTA</v>
      </c>
      <c r="C8" s="33" t="str">
        <f>TOTAL!C7</f>
        <v>EDP RENOVABLES ESPAÑA, S.L.U.</v>
      </c>
      <c r="D8" s="33" t="str">
        <f>TOTAL!D7</f>
        <v>GRANDAS DE SALIME</v>
      </c>
      <c r="E8" s="33">
        <f>TOTAL!E7</f>
        <v>7.92</v>
      </c>
      <c r="F8" s="33">
        <f>TOTAL!F7</f>
        <v>12</v>
      </c>
      <c r="G8" s="34">
        <f>TOTAL!G7</f>
        <v>37739</v>
      </c>
      <c r="H8" s="34">
        <f>TOTAL!H7</f>
        <v>45291</v>
      </c>
      <c r="I8" s="35">
        <f>TOTAL!I7</f>
        <v>20.666666666666668</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144</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TOTAL!P8</f>
        <v>0</v>
      </c>
      <c r="C2" s="4">
        <f>TOTAL!Q8</f>
        <v>0</v>
      </c>
      <c r="D2" s="4">
        <f>TOTAL!R8</f>
        <v>0</v>
      </c>
      <c r="E2" s="4">
        <f>TOTAL!S8</f>
        <v>0</v>
      </c>
      <c r="F2" s="4">
        <f>TOTAL!T8</f>
        <v>0</v>
      </c>
      <c r="G2" s="4">
        <f>TOTAL!U8</f>
        <v>0</v>
      </c>
      <c r="H2" s="4">
        <f>TOTAL!V8</f>
        <v>2</v>
      </c>
      <c r="I2" s="4">
        <f>TOTAL!W8</f>
        <v>0</v>
      </c>
      <c r="J2" s="4">
        <f>TOTAL!X8</f>
        <v>0</v>
      </c>
      <c r="K2" s="4">
        <f>TOTAL!Y8</f>
        <v>0</v>
      </c>
      <c r="L2" s="4">
        <f>TOTAL!Z8</f>
        <v>0</v>
      </c>
      <c r="M2" s="4">
        <f>TOTAL!AA8</f>
        <v>0</v>
      </c>
      <c r="N2" s="4">
        <f>TOTAL!AB8</f>
        <v>0</v>
      </c>
      <c r="O2" s="4">
        <f>TOTAL!AC8</f>
        <v>0</v>
      </c>
      <c r="P2" s="4">
        <f>TOTAL!AD8</f>
        <v>0</v>
      </c>
      <c r="Q2" s="4">
        <f>TOTAL!AE8</f>
        <v>0</v>
      </c>
      <c r="R2" s="4">
        <f>TOTAL!AF8</f>
        <v>0</v>
      </c>
      <c r="S2" s="4">
        <f>TOTAL!AG8</f>
        <v>1</v>
      </c>
      <c r="T2" s="4">
        <f>TOTAL!AH8</f>
        <v>0</v>
      </c>
      <c r="U2" s="4">
        <f>TOTAL!AI8</f>
        <v>0</v>
      </c>
      <c r="V2" s="4">
        <f>TOTAL!AJ8</f>
        <v>0</v>
      </c>
      <c r="W2" s="4">
        <f>TOTAL!AK8</f>
        <v>0</v>
      </c>
      <c r="X2" s="4">
        <f>TOTAL!AL8</f>
        <v>0</v>
      </c>
      <c r="Y2" s="4">
        <f>TOTAL!AM8</f>
        <v>0</v>
      </c>
      <c r="Z2" s="4">
        <f>TOTAL!AN8</f>
        <v>0</v>
      </c>
      <c r="AA2" s="4">
        <f>TOTAL!AO8</f>
        <v>0</v>
      </c>
      <c r="AB2" s="4">
        <f>TOTAL!AP8</f>
        <v>0</v>
      </c>
      <c r="AC2" s="4">
        <f>TOTAL!AQ8</f>
        <v>0</v>
      </c>
      <c r="AD2" s="4">
        <f>TOTAL!AR8</f>
        <v>0</v>
      </c>
      <c r="AE2" s="4">
        <f>TOTAL!AS8</f>
        <v>0</v>
      </c>
      <c r="AF2" s="4">
        <f>TOTAL!AT8</f>
        <v>0</v>
      </c>
      <c r="AG2" s="4">
        <f>TOTAL!AU8</f>
        <v>0</v>
      </c>
      <c r="AH2" s="4">
        <f>TOTAL!AV8</f>
        <v>0</v>
      </c>
      <c r="AI2" s="4">
        <f>TOTAL!AW8</f>
        <v>0</v>
      </c>
      <c r="AJ2" s="4">
        <f>TOTAL!AX8</f>
        <v>0</v>
      </c>
      <c r="AK2" s="4">
        <f>TOTAL!AY8</f>
        <v>0</v>
      </c>
      <c r="AL2" s="4">
        <f>TOTAL!AZ8</f>
        <v>0</v>
      </c>
      <c r="AM2" s="4">
        <f>TOTAL!BA8</f>
        <v>0</v>
      </c>
      <c r="AN2" s="4">
        <f>TOTAL!BB8</f>
        <v>0</v>
      </c>
      <c r="AO2" s="4">
        <f>TOTAL!BC8</f>
        <v>0</v>
      </c>
      <c r="AP2" s="4">
        <f>TOTAL!BD8</f>
        <v>0</v>
      </c>
      <c r="AQ2" s="4">
        <f>TOTAL!BE8</f>
        <v>0</v>
      </c>
      <c r="AR2" s="4">
        <f>TOTAL!BF8</f>
        <v>0</v>
      </c>
      <c r="AS2" s="4">
        <f>TOTAL!BG8</f>
        <v>1</v>
      </c>
      <c r="AT2" s="4">
        <f>TOTAL!BH8</f>
        <v>0</v>
      </c>
      <c r="AU2" s="4">
        <f>TOTAL!BI8</f>
        <v>0</v>
      </c>
      <c r="AV2" s="4">
        <f>TOTAL!BJ8</f>
        <v>4</v>
      </c>
      <c r="AW2" s="4">
        <f>TOTAL!BK8</f>
        <v>0</v>
      </c>
      <c r="AX2" s="4">
        <f>TOTAL!BL8</f>
        <v>0</v>
      </c>
      <c r="AY2" s="4">
        <f>TOTAL!BM8</f>
        <v>0</v>
      </c>
      <c r="AZ2" s="4">
        <f>TOTAL!BN8</f>
        <v>0</v>
      </c>
      <c r="BA2" s="4">
        <f>TOTAL!BO8</f>
        <v>0</v>
      </c>
      <c r="BB2" s="4">
        <f>TOTAL!BP8</f>
        <v>0</v>
      </c>
      <c r="BC2" s="4">
        <f>TOTAL!BQ8</f>
        <v>0</v>
      </c>
      <c r="BD2" s="4">
        <f>TOTAL!BR8</f>
        <v>0</v>
      </c>
      <c r="BE2" s="4">
        <f>TOTAL!BS8</f>
        <v>0</v>
      </c>
      <c r="BF2" s="4">
        <f>TOTAL!BT8</f>
        <v>0</v>
      </c>
      <c r="BG2" s="4">
        <f>TOTAL!BU8</f>
        <v>0</v>
      </c>
      <c r="BH2" s="4">
        <f>TOTAL!BV8</f>
        <v>1</v>
      </c>
      <c r="BI2" s="4">
        <f>TOTAL!BW8</f>
        <v>0</v>
      </c>
      <c r="BJ2" s="4">
        <f>TOTAL!BX8</f>
        <v>0</v>
      </c>
      <c r="BK2" s="4">
        <f>TOTAL!BY8</f>
        <v>0</v>
      </c>
      <c r="BL2" s="4">
        <f>TOTAL!BZ8</f>
        <v>0</v>
      </c>
      <c r="BM2" s="4">
        <f>TOTAL!CA8</f>
        <v>0</v>
      </c>
      <c r="BN2" s="4">
        <f>TOTAL!CB8</f>
        <v>1</v>
      </c>
      <c r="BO2" s="4">
        <f>TOTAL!CC8</f>
        <v>0</v>
      </c>
      <c r="BP2" s="4">
        <f>TOTAL!CD8</f>
        <v>0</v>
      </c>
      <c r="BQ2" s="4">
        <f>TOTAL!CE8</f>
        <v>0</v>
      </c>
      <c r="BR2" s="4">
        <f>TOTAL!CF8</f>
        <v>0</v>
      </c>
      <c r="BS2" s="4">
        <f>TOTAL!CG8</f>
        <v>0</v>
      </c>
      <c r="BT2" s="4">
        <f>TOTAL!CH8</f>
        <v>0</v>
      </c>
      <c r="BU2" s="4">
        <f>TOTAL!CI8</f>
        <v>0</v>
      </c>
      <c r="BV2" s="4">
        <f>TOTAL!CJ8</f>
        <v>0</v>
      </c>
      <c r="BW2" s="4">
        <f>TOTAL!CK8</f>
        <v>0</v>
      </c>
      <c r="BX2" s="4">
        <f>TOTAL!CL8</f>
        <v>0</v>
      </c>
      <c r="BY2" s="4">
        <f>TOTAL!CM8</f>
        <v>0</v>
      </c>
      <c r="BZ2" s="4">
        <f>TOTAL!CN8</f>
        <v>0</v>
      </c>
      <c r="CA2" s="4">
        <f>TOTAL!CO8</f>
        <v>0</v>
      </c>
      <c r="CB2" s="4">
        <f>TOTAL!CP8</f>
        <v>0</v>
      </c>
      <c r="CC2" s="19">
        <f>SUM(B2:CB2)</f>
        <v>10</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0.100418410041841</v>
      </c>
      <c r="I3" s="5">
        <f t="shared" si="0"/>
        <v>0</v>
      </c>
      <c r="J3" s="5">
        <f t="shared" si="0"/>
        <v>0</v>
      </c>
      <c r="K3" s="5">
        <f t="shared" si="0"/>
        <v>0</v>
      </c>
      <c r="L3" s="5">
        <f t="shared" si="0"/>
        <v>0</v>
      </c>
      <c r="M3" s="5">
        <f t="shared" si="0"/>
        <v>0</v>
      </c>
      <c r="N3" s="5">
        <f t="shared" si="0"/>
        <v>0</v>
      </c>
      <c r="O3" s="5">
        <f t="shared" si="0"/>
        <v>0</v>
      </c>
      <c r="P3" s="5">
        <f t="shared" si="0"/>
        <v>0</v>
      </c>
      <c r="Q3" s="5">
        <f t="shared" si="0"/>
        <v>0</v>
      </c>
      <c r="R3" s="5">
        <f t="shared" si="0"/>
        <v>0</v>
      </c>
      <c r="S3" s="5">
        <f t="shared" si="0"/>
        <v>5.0209205020920501E-2</v>
      </c>
      <c r="T3" s="5">
        <f t="shared" si="0"/>
        <v>0</v>
      </c>
      <c r="U3" s="5">
        <f t="shared" si="0"/>
        <v>0</v>
      </c>
      <c r="V3" s="5">
        <f t="shared" si="0"/>
        <v>0</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5.0209205020920501E-2</v>
      </c>
      <c r="AT3" s="5">
        <f t="shared" si="1"/>
        <v>0</v>
      </c>
      <c r="AU3" s="5">
        <f t="shared" si="1"/>
        <v>0</v>
      </c>
      <c r="AV3" s="5">
        <f t="shared" si="1"/>
        <v>0.20083682008368201</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5.0209205020920501E-2</v>
      </c>
      <c r="BI3" s="5">
        <f t="shared" si="1"/>
        <v>0</v>
      </c>
      <c r="BJ3" s="5">
        <f t="shared" si="1"/>
        <v>0</v>
      </c>
      <c r="BK3" s="5">
        <f t="shared" si="1"/>
        <v>0</v>
      </c>
      <c r="BL3" s="5">
        <f t="shared" si="1"/>
        <v>0</v>
      </c>
      <c r="BM3" s="5">
        <f t="shared" si="1"/>
        <v>0</v>
      </c>
      <c r="BN3" s="5">
        <f t="shared" ref="BN3:CB3" si="2">BN2/$I$8</f>
        <v>5.0209205020920501E-2</v>
      </c>
      <c r="BO3" s="5">
        <f t="shared" si="2"/>
        <v>0</v>
      </c>
      <c r="BP3" s="5">
        <f t="shared" si="2"/>
        <v>0</v>
      </c>
      <c r="BQ3" s="5">
        <f t="shared" si="2"/>
        <v>0</v>
      </c>
      <c r="BR3" s="5">
        <f t="shared" si="2"/>
        <v>0</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0.502092050209205</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3.7192003719200371E-3</v>
      </c>
      <c r="I4" s="5">
        <f t="shared" si="3"/>
        <v>0</v>
      </c>
      <c r="J4" s="5">
        <f t="shared" si="3"/>
        <v>0</v>
      </c>
      <c r="K4" s="5">
        <f t="shared" si="3"/>
        <v>0</v>
      </c>
      <c r="L4" s="5">
        <f t="shared" si="3"/>
        <v>0</v>
      </c>
      <c r="M4" s="5">
        <f t="shared" si="3"/>
        <v>0</v>
      </c>
      <c r="N4" s="5">
        <f t="shared" si="3"/>
        <v>0</v>
      </c>
      <c r="O4" s="5">
        <f t="shared" si="3"/>
        <v>0</v>
      </c>
      <c r="P4" s="5">
        <f t="shared" si="3"/>
        <v>0</v>
      </c>
      <c r="Q4" s="5">
        <f t="shared" si="3"/>
        <v>0</v>
      </c>
      <c r="R4" s="5">
        <f t="shared" si="3"/>
        <v>0</v>
      </c>
      <c r="S4" s="5">
        <f t="shared" si="3"/>
        <v>1.8596001859600185E-3</v>
      </c>
      <c r="T4" s="5">
        <f t="shared" si="3"/>
        <v>0</v>
      </c>
      <c r="U4" s="5">
        <f t="shared" si="3"/>
        <v>0</v>
      </c>
      <c r="V4" s="5">
        <f t="shared" si="3"/>
        <v>0</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1.8596001859600185E-3</v>
      </c>
      <c r="AT4" s="5">
        <f t="shared" si="4"/>
        <v>0</v>
      </c>
      <c r="AU4" s="5">
        <f t="shared" si="4"/>
        <v>0</v>
      </c>
      <c r="AV4" s="5">
        <f t="shared" si="4"/>
        <v>7.4384007438400741E-3</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1.8596001859600185E-3</v>
      </c>
      <c r="BI4" s="5">
        <f t="shared" si="4"/>
        <v>0</v>
      </c>
      <c r="BJ4" s="5">
        <f t="shared" si="4"/>
        <v>0</v>
      </c>
      <c r="BK4" s="5">
        <f t="shared" si="4"/>
        <v>0</v>
      </c>
      <c r="BL4" s="5">
        <f t="shared" si="4"/>
        <v>0</v>
      </c>
      <c r="BM4" s="5">
        <f t="shared" si="4"/>
        <v>0</v>
      </c>
      <c r="BN4" s="5">
        <f t="shared" ref="BN4:CB4" si="5">BN2/($F$8*$I$8)</f>
        <v>1.8596001859600185E-3</v>
      </c>
      <c r="BO4" s="5">
        <f t="shared" si="5"/>
        <v>0</v>
      </c>
      <c r="BP4" s="5">
        <f t="shared" si="5"/>
        <v>0</v>
      </c>
      <c r="BQ4" s="5">
        <f t="shared" si="5"/>
        <v>0</v>
      </c>
      <c r="BR4" s="5">
        <f t="shared" si="5"/>
        <v>0</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1.8596001859600184E-2</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5.6351520786667225E-3</v>
      </c>
      <c r="I5" s="5">
        <f t="shared" si="6"/>
        <v>0</v>
      </c>
      <c r="J5" s="5">
        <f t="shared" si="6"/>
        <v>0</v>
      </c>
      <c r="K5" s="5">
        <f t="shared" si="6"/>
        <v>0</v>
      </c>
      <c r="L5" s="5">
        <f t="shared" si="6"/>
        <v>0</v>
      </c>
      <c r="M5" s="5">
        <f t="shared" si="6"/>
        <v>0</v>
      </c>
      <c r="N5" s="5">
        <f t="shared" si="6"/>
        <v>0</v>
      </c>
      <c r="O5" s="5">
        <f t="shared" si="6"/>
        <v>0</v>
      </c>
      <c r="P5" s="5">
        <f t="shared" si="6"/>
        <v>0</v>
      </c>
      <c r="Q5" s="5">
        <f t="shared" si="6"/>
        <v>0</v>
      </c>
      <c r="R5" s="5">
        <f t="shared" si="6"/>
        <v>0</v>
      </c>
      <c r="S5" s="5">
        <f t="shared" si="6"/>
        <v>2.8175760393333612E-3</v>
      </c>
      <c r="T5" s="5">
        <f t="shared" si="6"/>
        <v>0</v>
      </c>
      <c r="U5" s="5">
        <f t="shared" si="6"/>
        <v>0</v>
      </c>
      <c r="V5" s="5">
        <f t="shared" si="6"/>
        <v>0</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2.8175760393333612E-3</v>
      </c>
      <c r="AT5" s="5">
        <f t="shared" si="7"/>
        <v>0</v>
      </c>
      <c r="AU5" s="5">
        <f t="shared" si="7"/>
        <v>0</v>
      </c>
      <c r="AV5" s="5">
        <f t="shared" si="7"/>
        <v>1.1270304157333445E-2</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2.8175760393333612E-3</v>
      </c>
      <c r="BI5" s="5">
        <f t="shared" si="7"/>
        <v>0</v>
      </c>
      <c r="BJ5" s="5">
        <f t="shared" si="7"/>
        <v>0</v>
      </c>
      <c r="BK5" s="5">
        <f t="shared" si="7"/>
        <v>0</v>
      </c>
      <c r="BL5" s="5">
        <f t="shared" si="7"/>
        <v>0</v>
      </c>
      <c r="BM5" s="5">
        <f t="shared" si="7"/>
        <v>0</v>
      </c>
      <c r="BN5" s="5">
        <f t="shared" ref="BN5:CB5" si="8">BN2/($E$8*$I$8)</f>
        <v>2.8175760393333612E-3</v>
      </c>
      <c r="BO5" s="5">
        <f t="shared" si="8"/>
        <v>0</v>
      </c>
      <c r="BP5" s="5">
        <f t="shared" si="8"/>
        <v>0</v>
      </c>
      <c r="BQ5" s="5">
        <f t="shared" si="8"/>
        <v>0</v>
      </c>
      <c r="BR5" s="5">
        <f t="shared" si="8"/>
        <v>0</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2.8175760393333613E-2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TOTAL!A8</f>
        <v>7</v>
      </c>
      <c r="B8" s="33" t="str">
        <f>TOTAL!B8</f>
        <v>ACEBO</v>
      </c>
      <c r="C8" s="33" t="str">
        <f>TOTAL!C8</f>
        <v>EDP RENOVABLES ESPAÑA, S.L.U.</v>
      </c>
      <c r="D8" s="33" t="str">
        <f>TOTAL!D8</f>
        <v>GRANDAS DE SALIME</v>
      </c>
      <c r="E8" s="33">
        <f>TOTAL!E8</f>
        <v>17.82</v>
      </c>
      <c r="F8" s="33">
        <f>TOTAL!F8</f>
        <v>27</v>
      </c>
      <c r="G8" s="34">
        <f>TOTAL!G8</f>
        <v>38013</v>
      </c>
      <c r="H8" s="34">
        <f>TOTAL!H8</f>
        <v>45291</v>
      </c>
      <c r="I8" s="35">
        <f>TOTAL!I8</f>
        <v>19.916666666666668</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election activeCell="I7" sqref="I7:I8"/>
    </sheetView>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143</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TOTAL!P9</f>
        <v>0</v>
      </c>
      <c r="C2" s="4">
        <f>TOTAL!Q9</f>
        <v>0</v>
      </c>
      <c r="D2" s="4">
        <f>TOTAL!R9</f>
        <v>0</v>
      </c>
      <c r="E2" s="4">
        <f>TOTAL!S9</f>
        <v>0</v>
      </c>
      <c r="F2" s="4">
        <f>TOTAL!T9</f>
        <v>0</v>
      </c>
      <c r="G2" s="4">
        <f>TOTAL!U9</f>
        <v>0</v>
      </c>
      <c r="H2" s="4">
        <f>TOTAL!V9</f>
        <v>0</v>
      </c>
      <c r="I2" s="4">
        <f>TOTAL!W9</f>
        <v>0</v>
      </c>
      <c r="J2" s="4">
        <f>TOTAL!X9</f>
        <v>0</v>
      </c>
      <c r="K2" s="4">
        <f>TOTAL!Y9</f>
        <v>0</v>
      </c>
      <c r="L2" s="4">
        <f>TOTAL!Z9</f>
        <v>0</v>
      </c>
      <c r="M2" s="4">
        <f>TOTAL!AA9</f>
        <v>0</v>
      </c>
      <c r="N2" s="4">
        <f>TOTAL!AB9</f>
        <v>0</v>
      </c>
      <c r="O2" s="4">
        <f>TOTAL!AC9</f>
        <v>0</v>
      </c>
      <c r="P2" s="4">
        <f>TOTAL!AD9</f>
        <v>0</v>
      </c>
      <c r="Q2" s="4">
        <f>TOTAL!AE9</f>
        <v>0</v>
      </c>
      <c r="R2" s="4">
        <f>TOTAL!AF9</f>
        <v>0</v>
      </c>
      <c r="S2" s="4">
        <f>TOTAL!AG9</f>
        <v>3</v>
      </c>
      <c r="T2" s="4">
        <f>TOTAL!AH9</f>
        <v>0</v>
      </c>
      <c r="U2" s="4">
        <f>TOTAL!AI9</f>
        <v>0</v>
      </c>
      <c r="V2" s="4">
        <f>TOTAL!AJ9</f>
        <v>1</v>
      </c>
      <c r="W2" s="4">
        <f>TOTAL!AK9</f>
        <v>0</v>
      </c>
      <c r="X2" s="4">
        <f>TOTAL!AL9</f>
        <v>0</v>
      </c>
      <c r="Y2" s="4">
        <f>TOTAL!AM9</f>
        <v>0</v>
      </c>
      <c r="Z2" s="4">
        <f>TOTAL!AN9</f>
        <v>0</v>
      </c>
      <c r="AA2" s="4">
        <f>TOTAL!AO9</f>
        <v>0</v>
      </c>
      <c r="AB2" s="4">
        <f>TOTAL!AP9</f>
        <v>0</v>
      </c>
      <c r="AC2" s="4">
        <f>TOTAL!AQ9</f>
        <v>0</v>
      </c>
      <c r="AD2" s="4">
        <f>TOTAL!AR9</f>
        <v>0</v>
      </c>
      <c r="AE2" s="4">
        <f>TOTAL!AS9</f>
        <v>0</v>
      </c>
      <c r="AF2" s="4">
        <f>TOTAL!AT9</f>
        <v>0</v>
      </c>
      <c r="AG2" s="4">
        <f>TOTAL!AU9</f>
        <v>0</v>
      </c>
      <c r="AH2" s="4">
        <f>TOTAL!AV9</f>
        <v>0</v>
      </c>
      <c r="AI2" s="4">
        <f>TOTAL!AW9</f>
        <v>0</v>
      </c>
      <c r="AJ2" s="4">
        <f>TOTAL!AX9</f>
        <v>0</v>
      </c>
      <c r="AK2" s="4">
        <f>TOTAL!AY9</f>
        <v>0</v>
      </c>
      <c r="AL2" s="4">
        <f>TOTAL!AZ9</f>
        <v>0</v>
      </c>
      <c r="AM2" s="4">
        <f>TOTAL!BA9</f>
        <v>0</v>
      </c>
      <c r="AN2" s="4">
        <f>TOTAL!BB9</f>
        <v>0</v>
      </c>
      <c r="AO2" s="4">
        <f>TOTAL!BC9</f>
        <v>0</v>
      </c>
      <c r="AP2" s="4">
        <f>TOTAL!BD9</f>
        <v>1</v>
      </c>
      <c r="AQ2" s="4">
        <f>TOTAL!BE9</f>
        <v>1</v>
      </c>
      <c r="AR2" s="4">
        <f>TOTAL!BF9</f>
        <v>0</v>
      </c>
      <c r="AS2" s="4">
        <f>TOTAL!BG9</f>
        <v>0</v>
      </c>
      <c r="AT2" s="4">
        <f>TOTAL!BH9</f>
        <v>0</v>
      </c>
      <c r="AU2" s="4">
        <f>TOTAL!BI9</f>
        <v>0</v>
      </c>
      <c r="AV2" s="4">
        <f>TOTAL!BJ9</f>
        <v>0</v>
      </c>
      <c r="AW2" s="4">
        <f>TOTAL!BK9</f>
        <v>0</v>
      </c>
      <c r="AX2" s="4">
        <f>TOTAL!BL9</f>
        <v>0</v>
      </c>
      <c r="AY2" s="4">
        <f>TOTAL!BM9</f>
        <v>0</v>
      </c>
      <c r="AZ2" s="4">
        <f>TOTAL!BN9</f>
        <v>0</v>
      </c>
      <c r="BA2" s="4">
        <f>TOTAL!BO9</f>
        <v>0</v>
      </c>
      <c r="BB2" s="4">
        <f>TOTAL!BP9</f>
        <v>0</v>
      </c>
      <c r="BC2" s="4">
        <f>TOTAL!BQ9</f>
        <v>0</v>
      </c>
      <c r="BD2" s="4">
        <f>TOTAL!BR9</f>
        <v>0</v>
      </c>
      <c r="BE2" s="4">
        <f>TOTAL!BS9</f>
        <v>0</v>
      </c>
      <c r="BF2" s="4">
        <f>TOTAL!BT9</f>
        <v>0</v>
      </c>
      <c r="BG2" s="4">
        <f>TOTAL!BU9</f>
        <v>0</v>
      </c>
      <c r="BH2" s="4">
        <f>TOTAL!BV9</f>
        <v>0</v>
      </c>
      <c r="BI2" s="4">
        <f>TOTAL!BW9</f>
        <v>0</v>
      </c>
      <c r="BJ2" s="4">
        <f>TOTAL!BX9</f>
        <v>0</v>
      </c>
      <c r="BK2" s="4">
        <f>TOTAL!BY9</f>
        <v>0</v>
      </c>
      <c r="BL2" s="4">
        <f>TOTAL!BZ9</f>
        <v>0</v>
      </c>
      <c r="BM2" s="4">
        <f>TOTAL!CA9</f>
        <v>0</v>
      </c>
      <c r="BN2" s="4">
        <f>TOTAL!CB9</f>
        <v>0</v>
      </c>
      <c r="BO2" s="4">
        <f>TOTAL!CC9</f>
        <v>0</v>
      </c>
      <c r="BP2" s="4">
        <f>TOTAL!CD9</f>
        <v>0</v>
      </c>
      <c r="BQ2" s="4">
        <f>TOTAL!CE9</f>
        <v>0</v>
      </c>
      <c r="BR2" s="4">
        <f>TOTAL!CF9</f>
        <v>0</v>
      </c>
      <c r="BS2" s="4">
        <f>TOTAL!CG9</f>
        <v>0</v>
      </c>
      <c r="BT2" s="4">
        <f>TOTAL!CH9</f>
        <v>0</v>
      </c>
      <c r="BU2" s="4">
        <f>TOTAL!CI9</f>
        <v>0</v>
      </c>
      <c r="BV2" s="4">
        <f>TOTAL!CJ9</f>
        <v>0</v>
      </c>
      <c r="BW2" s="4">
        <f>TOTAL!CK9</f>
        <v>0</v>
      </c>
      <c r="BX2" s="4">
        <f>TOTAL!CL9</f>
        <v>0</v>
      </c>
      <c r="BY2" s="4">
        <f>TOTAL!CM9</f>
        <v>0</v>
      </c>
      <c r="BZ2" s="4">
        <f>TOTAL!CN9</f>
        <v>0</v>
      </c>
      <c r="CA2" s="4">
        <f>TOTAL!CO9</f>
        <v>0</v>
      </c>
      <c r="CB2" s="4">
        <f>TOTAL!CP9</f>
        <v>0</v>
      </c>
      <c r="CC2" s="19">
        <f>SUM(B2:CB2)</f>
        <v>6</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0</v>
      </c>
      <c r="I3" s="5">
        <f t="shared" si="0"/>
        <v>0</v>
      </c>
      <c r="J3" s="5">
        <f t="shared" si="0"/>
        <v>0</v>
      </c>
      <c r="K3" s="5">
        <f t="shared" si="0"/>
        <v>0</v>
      </c>
      <c r="L3" s="5">
        <f t="shared" si="0"/>
        <v>0</v>
      </c>
      <c r="M3" s="5">
        <f t="shared" si="0"/>
        <v>0</v>
      </c>
      <c r="N3" s="5">
        <f t="shared" si="0"/>
        <v>0</v>
      </c>
      <c r="O3" s="5">
        <f t="shared" si="0"/>
        <v>0</v>
      </c>
      <c r="P3" s="5">
        <f t="shared" si="0"/>
        <v>0</v>
      </c>
      <c r="Q3" s="5">
        <f t="shared" si="0"/>
        <v>0</v>
      </c>
      <c r="R3" s="5">
        <f t="shared" si="0"/>
        <v>0</v>
      </c>
      <c r="S3" s="5">
        <f t="shared" si="0"/>
        <v>0.15859030837004404</v>
      </c>
      <c r="T3" s="5">
        <f t="shared" si="0"/>
        <v>0</v>
      </c>
      <c r="U3" s="5">
        <f t="shared" si="0"/>
        <v>0</v>
      </c>
      <c r="V3" s="5">
        <f t="shared" si="0"/>
        <v>5.2863436123348012E-2</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5.2863436123348012E-2</v>
      </c>
      <c r="AQ3" s="5">
        <f t="shared" si="1"/>
        <v>5.2863436123348012E-2</v>
      </c>
      <c r="AR3" s="5">
        <f t="shared" si="1"/>
        <v>0</v>
      </c>
      <c r="AS3" s="5">
        <f t="shared" si="1"/>
        <v>0</v>
      </c>
      <c r="AT3" s="5">
        <f t="shared" si="1"/>
        <v>0</v>
      </c>
      <c r="AU3" s="5">
        <f t="shared" si="1"/>
        <v>0</v>
      </c>
      <c r="AV3" s="5">
        <f t="shared" si="1"/>
        <v>0</v>
      </c>
      <c r="AW3" s="5">
        <f t="shared" si="1"/>
        <v>0</v>
      </c>
      <c r="AX3" s="5">
        <f t="shared" si="1"/>
        <v>0</v>
      </c>
      <c r="AY3" s="5">
        <f t="shared" si="1"/>
        <v>0</v>
      </c>
      <c r="AZ3" s="5">
        <f t="shared" si="1"/>
        <v>0</v>
      </c>
      <c r="BA3" s="5">
        <f t="shared" si="1"/>
        <v>0</v>
      </c>
      <c r="BB3" s="5">
        <f t="shared" si="1"/>
        <v>0</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v>
      </c>
      <c r="BT3" s="5">
        <f t="shared" si="2"/>
        <v>0</v>
      </c>
      <c r="BU3" s="5">
        <f t="shared" si="2"/>
        <v>0</v>
      </c>
      <c r="BV3" s="5">
        <f t="shared" si="2"/>
        <v>0</v>
      </c>
      <c r="BW3" s="5">
        <f t="shared" si="2"/>
        <v>0</v>
      </c>
      <c r="BX3" s="5">
        <f t="shared" si="2"/>
        <v>0</v>
      </c>
      <c r="BY3" s="5">
        <f t="shared" si="2"/>
        <v>0</v>
      </c>
      <c r="BZ3" s="5">
        <f t="shared" si="2"/>
        <v>0</v>
      </c>
      <c r="CA3" s="5">
        <f t="shared" si="2"/>
        <v>0</v>
      </c>
      <c r="CB3" s="5">
        <f t="shared" si="2"/>
        <v>0</v>
      </c>
      <c r="CC3" s="46">
        <f>SUM(B3:CB3)</f>
        <v>0.31718061674008802</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0</v>
      </c>
      <c r="I4" s="5">
        <f t="shared" si="3"/>
        <v>0</v>
      </c>
      <c r="J4" s="5">
        <f t="shared" si="3"/>
        <v>0</v>
      </c>
      <c r="K4" s="5">
        <f t="shared" si="3"/>
        <v>0</v>
      </c>
      <c r="L4" s="5">
        <f t="shared" si="3"/>
        <v>0</v>
      </c>
      <c r="M4" s="5">
        <f t="shared" si="3"/>
        <v>0</v>
      </c>
      <c r="N4" s="5">
        <f t="shared" si="3"/>
        <v>0</v>
      </c>
      <c r="O4" s="5">
        <f t="shared" si="3"/>
        <v>0</v>
      </c>
      <c r="P4" s="5">
        <f t="shared" si="3"/>
        <v>0</v>
      </c>
      <c r="Q4" s="5">
        <f t="shared" si="3"/>
        <v>0</v>
      </c>
      <c r="R4" s="5">
        <f t="shared" si="3"/>
        <v>0</v>
      </c>
      <c r="S4" s="5">
        <f t="shared" si="3"/>
        <v>1.3215859030837005E-2</v>
      </c>
      <c r="T4" s="5">
        <f t="shared" si="3"/>
        <v>0</v>
      </c>
      <c r="U4" s="5">
        <f t="shared" si="3"/>
        <v>0</v>
      </c>
      <c r="V4" s="5">
        <f t="shared" si="3"/>
        <v>4.4052863436123352E-3</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4.4052863436123352E-3</v>
      </c>
      <c r="AQ4" s="5">
        <f t="shared" si="4"/>
        <v>4.4052863436123352E-3</v>
      </c>
      <c r="AR4" s="5">
        <f t="shared" si="4"/>
        <v>0</v>
      </c>
      <c r="AS4" s="5">
        <f t="shared" si="4"/>
        <v>0</v>
      </c>
      <c r="AT4" s="5">
        <f t="shared" si="4"/>
        <v>0</v>
      </c>
      <c r="AU4" s="5">
        <f t="shared" si="4"/>
        <v>0</v>
      </c>
      <c r="AV4" s="5">
        <f t="shared" si="4"/>
        <v>0</v>
      </c>
      <c r="AW4" s="5">
        <f t="shared" si="4"/>
        <v>0</v>
      </c>
      <c r="AX4" s="5">
        <f t="shared" si="4"/>
        <v>0</v>
      </c>
      <c r="AY4" s="5">
        <f t="shared" si="4"/>
        <v>0</v>
      </c>
      <c r="AZ4" s="5">
        <f t="shared" si="4"/>
        <v>0</v>
      </c>
      <c r="BA4" s="5">
        <f t="shared" si="4"/>
        <v>0</v>
      </c>
      <c r="BB4" s="5">
        <f t="shared" si="4"/>
        <v>0</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0</v>
      </c>
      <c r="BT4" s="5">
        <f t="shared" si="5"/>
        <v>0</v>
      </c>
      <c r="BU4" s="5">
        <f t="shared" si="5"/>
        <v>0</v>
      </c>
      <c r="BV4" s="5">
        <f t="shared" si="5"/>
        <v>0</v>
      </c>
      <c r="BW4" s="5">
        <f t="shared" si="5"/>
        <v>0</v>
      </c>
      <c r="BX4" s="5">
        <f t="shared" si="5"/>
        <v>0</v>
      </c>
      <c r="BY4" s="5">
        <f t="shared" si="5"/>
        <v>0</v>
      </c>
      <c r="BZ4" s="5">
        <f t="shared" si="5"/>
        <v>0</v>
      </c>
      <c r="CA4" s="5">
        <f t="shared" si="5"/>
        <v>0</v>
      </c>
      <c r="CB4" s="5">
        <f t="shared" si="5"/>
        <v>0</v>
      </c>
      <c r="CC4" s="46">
        <f>SUM(B4:CB4)</f>
        <v>2.643171806167401E-2</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0</v>
      </c>
      <c r="I5" s="5">
        <f t="shared" si="6"/>
        <v>0</v>
      </c>
      <c r="J5" s="5">
        <f t="shared" si="6"/>
        <v>0</v>
      </c>
      <c r="K5" s="5">
        <f t="shared" si="6"/>
        <v>0</v>
      </c>
      <c r="L5" s="5">
        <f t="shared" si="6"/>
        <v>0</v>
      </c>
      <c r="M5" s="5">
        <f t="shared" si="6"/>
        <v>0</v>
      </c>
      <c r="N5" s="5">
        <f t="shared" si="6"/>
        <v>0</v>
      </c>
      <c r="O5" s="5">
        <f t="shared" si="6"/>
        <v>0</v>
      </c>
      <c r="P5" s="5">
        <f t="shared" si="6"/>
        <v>0</v>
      </c>
      <c r="Q5" s="5">
        <f t="shared" si="6"/>
        <v>0</v>
      </c>
      <c r="R5" s="5">
        <f t="shared" si="6"/>
        <v>0</v>
      </c>
      <c r="S5" s="5">
        <f t="shared" si="6"/>
        <v>8.8105726872246704E-3</v>
      </c>
      <c r="T5" s="5">
        <f t="shared" si="6"/>
        <v>0</v>
      </c>
      <c r="U5" s="5">
        <f t="shared" si="6"/>
        <v>0</v>
      </c>
      <c r="V5" s="5">
        <f t="shared" si="6"/>
        <v>2.936857562408223E-3</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2.936857562408223E-3</v>
      </c>
      <c r="AQ5" s="5">
        <f t="shared" si="7"/>
        <v>2.936857562408223E-3</v>
      </c>
      <c r="AR5" s="5">
        <f t="shared" si="7"/>
        <v>0</v>
      </c>
      <c r="AS5" s="5">
        <f t="shared" si="7"/>
        <v>0</v>
      </c>
      <c r="AT5" s="5">
        <f t="shared" si="7"/>
        <v>0</v>
      </c>
      <c r="AU5" s="5">
        <f t="shared" si="7"/>
        <v>0</v>
      </c>
      <c r="AV5" s="5">
        <f t="shared" si="7"/>
        <v>0</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0</v>
      </c>
      <c r="BT5" s="5">
        <f t="shared" si="8"/>
        <v>0</v>
      </c>
      <c r="BU5" s="5">
        <f t="shared" si="8"/>
        <v>0</v>
      </c>
      <c r="BV5" s="5">
        <f t="shared" si="8"/>
        <v>0</v>
      </c>
      <c r="BW5" s="5">
        <f t="shared" si="8"/>
        <v>0</v>
      </c>
      <c r="BX5" s="5">
        <f t="shared" si="8"/>
        <v>0</v>
      </c>
      <c r="BY5" s="5">
        <f t="shared" si="8"/>
        <v>0</v>
      </c>
      <c r="BZ5" s="5">
        <f t="shared" si="8"/>
        <v>0</v>
      </c>
      <c r="CA5" s="5">
        <f t="shared" si="8"/>
        <v>0</v>
      </c>
      <c r="CB5" s="5">
        <f t="shared" si="8"/>
        <v>0</v>
      </c>
      <c r="CC5" s="46">
        <f>SUM(B5:CB5)</f>
        <v>1.7621145374449341E-2</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45" x14ac:dyDescent="0.25">
      <c r="A8" s="33">
        <f>TOTAL!A9</f>
        <v>8</v>
      </c>
      <c r="B8" s="33" t="str">
        <f>TOTAL!B9</f>
        <v>BODENAYA</v>
      </c>
      <c r="C8" s="33" t="str">
        <f>TOTAL!C9</f>
        <v>GREEN POWER WIND SPAIN 1, S.L.U.</v>
      </c>
      <c r="D8" s="33" t="str">
        <f>TOTAL!D9</f>
        <v>SALAS</v>
      </c>
      <c r="E8" s="33">
        <f>TOTAL!E9</f>
        <v>18</v>
      </c>
      <c r="F8" s="33">
        <f>TOTAL!F9</f>
        <v>12</v>
      </c>
      <c r="G8" s="34">
        <f>TOTAL!G9</f>
        <v>38383</v>
      </c>
      <c r="H8" s="34">
        <f>TOTAL!H9</f>
        <v>45291</v>
      </c>
      <c r="I8" s="35">
        <f>TOTAL!I9</f>
        <v>18.916666666666668</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workbookViewId="0"/>
  </sheetViews>
  <sheetFormatPr baseColWidth="10" defaultRowHeight="15" x14ac:dyDescent="0.25"/>
  <cols>
    <col min="1" max="1" width="27.85546875" customWidth="1"/>
    <col min="2" max="2" width="17" bestFit="1" customWidth="1"/>
    <col min="3" max="3" width="18.140625" bestFit="1" customWidth="1"/>
    <col min="4" max="4" width="25.7109375" style="6" bestFit="1" customWidth="1"/>
    <col min="5" max="5" width="18.5703125" bestFit="1" customWidth="1"/>
    <col min="6" max="6" width="21.85546875" style="6" bestFit="1" customWidth="1"/>
    <col min="7" max="7" width="17.28515625" style="6" bestFit="1" customWidth="1"/>
    <col min="8" max="8" width="19.28515625" bestFit="1" customWidth="1"/>
    <col min="9" max="9" width="19.28515625" customWidth="1"/>
    <col min="10" max="10" width="17.28515625" bestFit="1" customWidth="1"/>
    <col min="59" max="59" width="8.42578125" bestFit="1" customWidth="1"/>
    <col min="60" max="60" width="16.85546875" bestFit="1" customWidth="1"/>
    <col min="61" max="61" width="15.28515625" bestFit="1" customWidth="1"/>
    <col min="62" max="62" width="15.140625" bestFit="1" customWidth="1"/>
  </cols>
  <sheetData>
    <row r="1" spans="1:81" ht="60" x14ac:dyDescent="0.25">
      <c r="A1" s="32" t="s">
        <v>172</v>
      </c>
      <c r="B1" s="31" t="str">
        <f>TOTAL!P2</f>
        <v>ACENTOR COMÚN</v>
      </c>
      <c r="C1" s="3" t="str">
        <f>TOTAL!Q2</f>
        <v>ÁGUILA CULEBRERA</v>
      </c>
      <c r="D1" s="11" t="str">
        <f>TOTAL!R2</f>
        <v>ÁGUILA REAL</v>
      </c>
      <c r="E1" s="3" t="str">
        <f>TOTAL!S2</f>
        <v>AGUILUCHO CENIZO</v>
      </c>
      <c r="F1" s="3" t="str">
        <f>TOTAL!T2</f>
        <v>ALCOTÁN COMÚN</v>
      </c>
      <c r="G1" s="16" t="str">
        <f>TOTAL!U2</f>
        <v>ALIMOCHE</v>
      </c>
      <c r="H1" s="3" t="str">
        <f>TOTAL!V2</f>
        <v>ALONDRA COMÚN</v>
      </c>
      <c r="I1" s="3" t="str">
        <f>TOTAL!W2</f>
        <v>ALONDRA TOTOVÍA</v>
      </c>
      <c r="J1" s="3" t="str">
        <f>TOTAL!X2</f>
        <v>ARRENDAJO COMÚN</v>
      </c>
      <c r="K1" s="3" t="str">
        <f>TOTAL!Y2</f>
        <v>AVIÓN COMÚN</v>
      </c>
      <c r="L1" s="3" t="str">
        <f>TOTAL!Z2</f>
        <v>AVIÓN ROQUERO</v>
      </c>
      <c r="M1" s="16" t="str">
        <f>TOTAL!AA2</f>
        <v>AVIÓN ZAPADOR</v>
      </c>
      <c r="N1" s="16" t="str">
        <f>TOTAL!AB2</f>
        <v>AZOR COMÚN</v>
      </c>
      <c r="O1" s="3" t="str">
        <f>TOTAL!AC2</f>
        <v>BISBITA ALPINO</v>
      </c>
      <c r="P1" s="3" t="str">
        <f>TOTAL!AD2</f>
        <v>BISBITA PRATENSE</v>
      </c>
      <c r="Q1" s="3" t="str">
        <f>TOTAL!AE2</f>
        <v>BUITRE LEONADO</v>
      </c>
      <c r="R1" s="3" t="str">
        <f>TOTAL!AF2</f>
        <v>BUITRE NEGRO</v>
      </c>
      <c r="S1" s="3" t="str">
        <f>TOTAL!AG2</f>
        <v>BUSARDO RATONERO COMÚN</v>
      </c>
      <c r="T1" s="3" t="str">
        <f>TOTAL!AH2</f>
        <v>BUSCARLA PINTOJA</v>
      </c>
      <c r="U1" s="3" t="str">
        <f>TOTAL!AI2</f>
        <v>CERNÍCALO PRIMILLA</v>
      </c>
      <c r="V1" s="3" t="str">
        <f>TOTAL!AJ2</f>
        <v>CERNÍCALO VULGAR (COMÚN)</v>
      </c>
      <c r="W1" s="16" t="str">
        <f>TOTAL!AK2</f>
        <v>CORMORÁN MOÑUDO</v>
      </c>
      <c r="X1" s="3" t="str">
        <f>TOTAL!AL2</f>
        <v>CORNEJA</v>
      </c>
      <c r="Y1" s="3" t="str">
        <f>TOTAL!AM2</f>
        <v>CHOCHA PERDIZ</v>
      </c>
      <c r="Z1" s="3" t="str">
        <f>TOTAL!AN2</f>
        <v>CHOCHÍN COMÚN</v>
      </c>
      <c r="AA1" s="3" t="str">
        <f>TOTAL!AO2</f>
        <v>CHORLITO DORADO</v>
      </c>
      <c r="AB1" s="3" t="str">
        <f>TOTAL!AP2</f>
        <v>CODORNIZ COMÚN</v>
      </c>
      <c r="AC1" s="3" t="str">
        <f>TOTAL!AQ2</f>
        <v>CUCO</v>
      </c>
      <c r="AD1" s="3" t="str">
        <f>TOTAL!AR2</f>
        <v>CUERVO COMÚN</v>
      </c>
      <c r="AE1" s="3" t="str">
        <f>TOTAL!AS2</f>
        <v>CULEBRA DE COLLAR</v>
      </c>
      <c r="AF1" s="3" t="str">
        <f>TOTAL!AT2</f>
        <v>CURRUCA CAPIROTADA</v>
      </c>
      <c r="AG1" s="3" t="str">
        <f>TOTAL!AU2</f>
        <v>CURRUCA MOSQUITERA</v>
      </c>
      <c r="AH1" s="3" t="str">
        <f>TOTAL!AV2</f>
        <v>CURRUCA RABILARGA</v>
      </c>
      <c r="AI1" s="3" t="s">
        <v>154</v>
      </c>
      <c r="AJ1" s="3" t="str">
        <f>TOTAL!AX2</f>
        <v>ESTORNINO PINTO</v>
      </c>
      <c r="AK1" s="3" t="str">
        <f>TOTAL!AY2</f>
        <v>GARZA REAL EUROPEA</v>
      </c>
      <c r="AL1" s="3" t="str">
        <f>TOTAL!AZ2</f>
        <v>GAVILÁN COMÚN</v>
      </c>
      <c r="AM1" s="3" t="str">
        <f>TOTAL!BA2</f>
        <v>GAVIOTA PATIAMARILLA</v>
      </c>
      <c r="AN1" s="3" t="str">
        <f>TOTAL!BB2</f>
        <v>GAVIOTA REIDORA</v>
      </c>
      <c r="AO1" s="16" t="str">
        <f>TOTAL!BC2</f>
        <v>HALCÓN PEREGRINO</v>
      </c>
      <c r="AP1" s="3" t="str">
        <f>TOTAL!BD2</f>
        <v>MILANO REAL</v>
      </c>
      <c r="AQ1" s="3" t="str">
        <f>TOTAL!BE2</f>
        <v>MIRLO COMÚN</v>
      </c>
      <c r="AR1" s="3" t="str">
        <f>TOTAL!BF2</f>
        <v>MOSQUITERO COMÚN</v>
      </c>
      <c r="AS1" s="3" t="str">
        <f>TOTAL!BG2</f>
        <v>MOSQUITERO IBÉRICO</v>
      </c>
      <c r="AT1" s="3" t="str">
        <f>TOTAL!BH2</f>
        <v>MURCIÉLAGO DE BORDE CLARO</v>
      </c>
      <c r="AU1" s="16" t="str">
        <f>TOTAL!BI2</f>
        <v>MURCIÉLAGO DE CUEVA</v>
      </c>
      <c r="AV1" s="3" t="str">
        <f>TOTAL!BJ2</f>
        <v>MURCIÉLAGO ENANO (COMÚN)</v>
      </c>
      <c r="AW1" s="16" t="str">
        <f>TOTAL!BK2</f>
        <v>MURCIÉLAGO DE GEOFFROY</v>
      </c>
      <c r="AX1" s="3" t="s">
        <v>153</v>
      </c>
      <c r="AY1" s="14" t="str">
        <f>TOTAL!BM2</f>
        <v>MURCIÉLAGO RATONERO GRANDE</v>
      </c>
      <c r="AZ1" s="14" t="str">
        <f>TOTAL!BN2</f>
        <v>MURCIÉLAGO RATONERO MEDIANO</v>
      </c>
      <c r="BA1" s="3" t="str">
        <f>TOTAL!BO2</f>
        <v>MUSARAÑA</v>
      </c>
      <c r="BB1" s="3" t="str">
        <f>TOTAL!BP2</f>
        <v>NO IDENTIFICADO</v>
      </c>
      <c r="BC1" s="3" t="str">
        <f>TOTAL!BQ2</f>
        <v>NÓCTULO GIGANTE</v>
      </c>
      <c r="BD1" s="16" t="str">
        <f>TOTAL!BR2</f>
        <v>NUTRIA</v>
      </c>
      <c r="BE1" s="9" t="str">
        <f>TOTAL!BS2</f>
        <v xml:space="preserve">OSO PARDO </v>
      </c>
      <c r="BF1" s="14" t="str">
        <f>TOTAL!BT2</f>
        <v>OSTRERO EUROASIÁTICO</v>
      </c>
      <c r="BG1" s="16" t="str">
        <f>TOTAL!BU2</f>
        <v>PAIÑO EUROPEO</v>
      </c>
      <c r="BH1" s="3" t="str">
        <f>TOTAL!BV2</f>
        <v>PALOMA TORCAZ</v>
      </c>
      <c r="BI1" s="3" t="str">
        <f>TOTAL!BW2</f>
        <v>PAPAMOSCAS CERROJILLO</v>
      </c>
      <c r="BJ1" s="3" t="str">
        <f>TOTAL!BX2</f>
        <v>PERDIZ ROJA</v>
      </c>
      <c r="BK1" s="3" t="str">
        <f>TOTAL!BY2</f>
        <v>PETIRROJO EUROPEO</v>
      </c>
      <c r="BL1" s="14" t="str">
        <f>TOTAL!BZ2</f>
        <v>PICO MEDIANO</v>
      </c>
      <c r="BM1" s="3" t="str">
        <f>TOTAL!CA2</f>
        <v>PINZÓN VULGAR</v>
      </c>
      <c r="BN1" s="3" t="str">
        <f>TOTAL!CB2</f>
        <v>PIQUITUERTO COMÚN</v>
      </c>
      <c r="BO1" s="3" t="str">
        <f>TOTAL!CC2</f>
        <v>RANA BERMEJA</v>
      </c>
      <c r="BP1" s="11" t="str">
        <f>TOTAL!CD2</f>
        <v>RANA COMÚN</v>
      </c>
      <c r="BQ1" s="11" t="str">
        <f>TOTAL!CE2</f>
        <v>RANA DE SAN ANTÓN</v>
      </c>
      <c r="BR1" s="3" t="str">
        <f>TOTAL!CF2</f>
        <v>REYEZUELO LISTADO</v>
      </c>
      <c r="BS1" s="3" t="str">
        <f>TOTAL!CG2</f>
        <v>REYEZUELO SENCILLO</v>
      </c>
      <c r="BT1" s="3" t="str">
        <f>TOTAL!CH2</f>
        <v>SAPO COMÚN</v>
      </c>
      <c r="BU1" s="3" t="str">
        <f>TOTAL!CI2</f>
        <v>TARABILLA COMÚN</v>
      </c>
      <c r="BV1" s="9" t="str">
        <f>TOTAL!CJ2</f>
        <v>UROGALLO CANTÁBRICO</v>
      </c>
      <c r="BW1" s="3" t="str">
        <f>TOTAL!CK2</f>
        <v>VENCEJO COMÚN</v>
      </c>
      <c r="BX1" s="3" t="str">
        <f>TOTAL!CL2</f>
        <v>YEGUA</v>
      </c>
      <c r="BY1" s="11" t="str">
        <f>TOTAL!CM2</f>
        <v>ZARAPITO REAL</v>
      </c>
      <c r="BZ1" s="3" t="str">
        <f>TOTAL!CN2</f>
        <v>ZORZAL ALIRROJO</v>
      </c>
      <c r="CA1" s="3" t="str">
        <f>TOTAL!CO2</f>
        <v>ZORZAL CHARLO</v>
      </c>
      <c r="CB1" s="3" t="str">
        <f>TOTAL!CP2</f>
        <v>ZORZAL COMÚN</v>
      </c>
      <c r="CC1" s="20" t="s">
        <v>126</v>
      </c>
    </row>
    <row r="2" spans="1:81" ht="30" x14ac:dyDescent="0.25">
      <c r="A2" s="32" t="s">
        <v>148</v>
      </c>
      <c r="B2" s="4">
        <f>TOTAL!P10</f>
        <v>0</v>
      </c>
      <c r="C2" s="4">
        <f>TOTAL!Q10</f>
        <v>0</v>
      </c>
      <c r="D2" s="4">
        <f>TOTAL!R10</f>
        <v>0</v>
      </c>
      <c r="E2" s="4">
        <f>TOTAL!S10</f>
        <v>0</v>
      </c>
      <c r="F2" s="4">
        <f>TOTAL!T10</f>
        <v>0</v>
      </c>
      <c r="G2" s="4">
        <f>TOTAL!U10</f>
        <v>0</v>
      </c>
      <c r="H2" s="4">
        <f>TOTAL!V10</f>
        <v>4</v>
      </c>
      <c r="I2" s="4">
        <f>TOTAL!W10</f>
        <v>0</v>
      </c>
      <c r="J2" s="4">
        <f>TOTAL!X10</f>
        <v>0</v>
      </c>
      <c r="K2" s="4">
        <f>TOTAL!Y10</f>
        <v>0</v>
      </c>
      <c r="L2" s="4">
        <f>TOTAL!Z10</f>
        <v>0</v>
      </c>
      <c r="M2" s="4">
        <f>TOTAL!AA10</f>
        <v>0</v>
      </c>
      <c r="N2" s="4">
        <f>TOTAL!AB10</f>
        <v>0</v>
      </c>
      <c r="O2" s="4">
        <f>TOTAL!AC10</f>
        <v>1</v>
      </c>
      <c r="P2" s="4">
        <f>TOTAL!AD10</f>
        <v>0</v>
      </c>
      <c r="Q2" s="4">
        <f>TOTAL!AE10</f>
        <v>4</v>
      </c>
      <c r="R2" s="4">
        <f>TOTAL!AF10</f>
        <v>0</v>
      </c>
      <c r="S2" s="4">
        <f>TOTAL!AG10</f>
        <v>2</v>
      </c>
      <c r="T2" s="4">
        <f>TOTAL!AH10</f>
        <v>0</v>
      </c>
      <c r="U2" s="4">
        <f>TOTAL!AI10</f>
        <v>0</v>
      </c>
      <c r="V2" s="4">
        <f>TOTAL!AJ10</f>
        <v>0</v>
      </c>
      <c r="W2" s="4">
        <f>TOTAL!AK10</f>
        <v>0</v>
      </c>
      <c r="X2" s="4">
        <f>TOTAL!AL10</f>
        <v>0</v>
      </c>
      <c r="Y2" s="4">
        <f>TOTAL!AM10</f>
        <v>0</v>
      </c>
      <c r="Z2" s="4">
        <f>TOTAL!AN10</f>
        <v>0</v>
      </c>
      <c r="AA2" s="4">
        <f>TOTAL!AO10</f>
        <v>0</v>
      </c>
      <c r="AB2" s="4">
        <f>TOTAL!AP10</f>
        <v>0</v>
      </c>
      <c r="AC2" s="4">
        <f>TOTAL!AQ10</f>
        <v>0</v>
      </c>
      <c r="AD2" s="4">
        <f>TOTAL!AR10</f>
        <v>0</v>
      </c>
      <c r="AE2" s="4">
        <f>TOTAL!AS10</f>
        <v>0</v>
      </c>
      <c r="AF2" s="4">
        <f>TOTAL!AT10</f>
        <v>0</v>
      </c>
      <c r="AG2" s="4">
        <f>TOTAL!AU10</f>
        <v>0</v>
      </c>
      <c r="AH2" s="4">
        <f>TOTAL!AV10</f>
        <v>0</v>
      </c>
      <c r="AI2" s="4">
        <f>TOTAL!AW10</f>
        <v>0</v>
      </c>
      <c r="AJ2" s="4">
        <f>TOTAL!AX10</f>
        <v>0</v>
      </c>
      <c r="AK2" s="4">
        <f>TOTAL!AY10</f>
        <v>0</v>
      </c>
      <c r="AL2" s="4">
        <f>TOTAL!AZ10</f>
        <v>0</v>
      </c>
      <c r="AM2" s="4">
        <f>TOTAL!BA10</f>
        <v>0</v>
      </c>
      <c r="AN2" s="4">
        <f>TOTAL!BB10</f>
        <v>0</v>
      </c>
      <c r="AO2" s="4">
        <f>TOTAL!BC10</f>
        <v>0</v>
      </c>
      <c r="AP2" s="4">
        <f>TOTAL!BD10</f>
        <v>0</v>
      </c>
      <c r="AQ2" s="4">
        <f>TOTAL!BE10</f>
        <v>0</v>
      </c>
      <c r="AR2" s="4">
        <f>TOTAL!BF10</f>
        <v>0</v>
      </c>
      <c r="AS2" s="4">
        <f>TOTAL!BG10</f>
        <v>0</v>
      </c>
      <c r="AT2" s="4">
        <f>TOTAL!BH10</f>
        <v>1</v>
      </c>
      <c r="AU2" s="4">
        <f>TOTAL!BI10</f>
        <v>0</v>
      </c>
      <c r="AV2" s="4">
        <f>TOTAL!BJ10</f>
        <v>1</v>
      </c>
      <c r="AW2" s="4">
        <f>TOTAL!BK10</f>
        <v>0</v>
      </c>
      <c r="AX2" s="4">
        <f>TOTAL!BL10</f>
        <v>0</v>
      </c>
      <c r="AY2" s="4">
        <f>TOTAL!BM10</f>
        <v>0</v>
      </c>
      <c r="AZ2" s="4">
        <f>TOTAL!BN10</f>
        <v>0</v>
      </c>
      <c r="BA2" s="4">
        <f>TOTAL!BO10</f>
        <v>0</v>
      </c>
      <c r="BB2" s="4">
        <f>TOTAL!BP10</f>
        <v>1</v>
      </c>
      <c r="BC2" s="4">
        <f>TOTAL!BQ10</f>
        <v>0</v>
      </c>
      <c r="BD2" s="4">
        <f>TOTAL!BR10</f>
        <v>0</v>
      </c>
      <c r="BE2" s="4">
        <f>TOTAL!BS10</f>
        <v>0</v>
      </c>
      <c r="BF2" s="4">
        <f>TOTAL!BT10</f>
        <v>0</v>
      </c>
      <c r="BG2" s="4">
        <f>TOTAL!BU10</f>
        <v>0</v>
      </c>
      <c r="BH2" s="4">
        <f>TOTAL!BV10</f>
        <v>0</v>
      </c>
      <c r="BI2" s="4">
        <f>TOTAL!BW10</f>
        <v>0</v>
      </c>
      <c r="BJ2" s="4">
        <f>TOTAL!BX10</f>
        <v>0</v>
      </c>
      <c r="BK2" s="4">
        <f>TOTAL!BY10</f>
        <v>0</v>
      </c>
      <c r="BL2" s="4">
        <f>TOTAL!BZ10</f>
        <v>0</v>
      </c>
      <c r="BM2" s="4">
        <f>TOTAL!CA10</f>
        <v>0</v>
      </c>
      <c r="BN2" s="4">
        <f>TOTAL!CB10</f>
        <v>0</v>
      </c>
      <c r="BO2" s="4">
        <f>TOTAL!CC10</f>
        <v>0</v>
      </c>
      <c r="BP2" s="4">
        <f>TOTAL!CD10</f>
        <v>0</v>
      </c>
      <c r="BQ2" s="4">
        <f>TOTAL!CE10</f>
        <v>0</v>
      </c>
      <c r="BR2" s="4">
        <f>TOTAL!CF10</f>
        <v>0</v>
      </c>
      <c r="BS2" s="4">
        <f>TOTAL!CG10</f>
        <v>1</v>
      </c>
      <c r="BT2" s="4">
        <f>TOTAL!CH10</f>
        <v>0</v>
      </c>
      <c r="BU2" s="4">
        <f>TOTAL!CI10</f>
        <v>0</v>
      </c>
      <c r="BV2" s="4">
        <f>TOTAL!CJ10</f>
        <v>0</v>
      </c>
      <c r="BW2" s="4">
        <f>TOTAL!CK10</f>
        <v>1</v>
      </c>
      <c r="BX2" s="4">
        <f>TOTAL!CL10</f>
        <v>0</v>
      </c>
      <c r="BY2" s="4">
        <f>TOTAL!CM10</f>
        <v>0</v>
      </c>
      <c r="BZ2" s="4">
        <f>TOTAL!CN10</f>
        <v>0</v>
      </c>
      <c r="CA2" s="4">
        <f>TOTAL!CO10</f>
        <v>0</v>
      </c>
      <c r="CB2" s="4">
        <f>TOTAL!CP10</f>
        <v>0</v>
      </c>
      <c r="CC2" s="19">
        <f>SUM(B2:CB2)</f>
        <v>16</v>
      </c>
    </row>
    <row r="3" spans="1:81" s="6" customFormat="1" x14ac:dyDescent="0.25">
      <c r="A3" s="45" t="s">
        <v>129</v>
      </c>
      <c r="B3" s="5">
        <f t="shared" ref="B3:AG3" si="0">B2/$I$8</f>
        <v>0</v>
      </c>
      <c r="C3" s="5">
        <f t="shared" si="0"/>
        <v>0</v>
      </c>
      <c r="D3" s="5">
        <f t="shared" si="0"/>
        <v>0</v>
      </c>
      <c r="E3" s="5">
        <f t="shared" si="0"/>
        <v>0</v>
      </c>
      <c r="F3" s="5">
        <f t="shared" si="0"/>
        <v>0</v>
      </c>
      <c r="G3" s="5">
        <f t="shared" si="0"/>
        <v>0</v>
      </c>
      <c r="H3" s="5">
        <f t="shared" si="0"/>
        <v>1.4117647058823528</v>
      </c>
      <c r="I3" s="5">
        <f t="shared" si="0"/>
        <v>0</v>
      </c>
      <c r="J3" s="5">
        <f t="shared" si="0"/>
        <v>0</v>
      </c>
      <c r="K3" s="5">
        <f t="shared" si="0"/>
        <v>0</v>
      </c>
      <c r="L3" s="5">
        <f t="shared" si="0"/>
        <v>0</v>
      </c>
      <c r="M3" s="5">
        <f t="shared" si="0"/>
        <v>0</v>
      </c>
      <c r="N3" s="5">
        <f t="shared" si="0"/>
        <v>0</v>
      </c>
      <c r="O3" s="5">
        <f t="shared" si="0"/>
        <v>0.3529411764705882</v>
      </c>
      <c r="P3" s="5">
        <f t="shared" si="0"/>
        <v>0</v>
      </c>
      <c r="Q3" s="5">
        <f t="shared" si="0"/>
        <v>1.4117647058823528</v>
      </c>
      <c r="R3" s="5">
        <f t="shared" si="0"/>
        <v>0</v>
      </c>
      <c r="S3" s="5">
        <f t="shared" si="0"/>
        <v>0.70588235294117641</v>
      </c>
      <c r="T3" s="5">
        <f t="shared" si="0"/>
        <v>0</v>
      </c>
      <c r="U3" s="5">
        <f t="shared" si="0"/>
        <v>0</v>
      </c>
      <c r="V3" s="5">
        <f t="shared" si="0"/>
        <v>0</v>
      </c>
      <c r="W3" s="5">
        <f t="shared" si="0"/>
        <v>0</v>
      </c>
      <c r="X3" s="5">
        <f t="shared" si="0"/>
        <v>0</v>
      </c>
      <c r="Y3" s="5">
        <f t="shared" si="0"/>
        <v>0</v>
      </c>
      <c r="Z3" s="5">
        <f t="shared" si="0"/>
        <v>0</v>
      </c>
      <c r="AA3" s="5">
        <f t="shared" si="0"/>
        <v>0</v>
      </c>
      <c r="AB3" s="5">
        <f t="shared" si="0"/>
        <v>0</v>
      </c>
      <c r="AC3" s="5">
        <f t="shared" si="0"/>
        <v>0</v>
      </c>
      <c r="AD3" s="5">
        <f t="shared" si="0"/>
        <v>0</v>
      </c>
      <c r="AE3" s="5">
        <f t="shared" si="0"/>
        <v>0</v>
      </c>
      <c r="AF3" s="5">
        <f t="shared" si="0"/>
        <v>0</v>
      </c>
      <c r="AG3" s="5">
        <f t="shared" si="0"/>
        <v>0</v>
      </c>
      <c r="AH3" s="5">
        <f t="shared" ref="AH3:BM3" si="1">AH2/$I$8</f>
        <v>0</v>
      </c>
      <c r="AI3" s="5">
        <f t="shared" si="1"/>
        <v>0</v>
      </c>
      <c r="AJ3" s="5">
        <f t="shared" si="1"/>
        <v>0</v>
      </c>
      <c r="AK3" s="5">
        <f t="shared" si="1"/>
        <v>0</v>
      </c>
      <c r="AL3" s="5">
        <f t="shared" si="1"/>
        <v>0</v>
      </c>
      <c r="AM3" s="5">
        <f t="shared" si="1"/>
        <v>0</v>
      </c>
      <c r="AN3" s="5">
        <f t="shared" si="1"/>
        <v>0</v>
      </c>
      <c r="AO3" s="5">
        <f t="shared" si="1"/>
        <v>0</v>
      </c>
      <c r="AP3" s="5">
        <f t="shared" si="1"/>
        <v>0</v>
      </c>
      <c r="AQ3" s="5">
        <f t="shared" si="1"/>
        <v>0</v>
      </c>
      <c r="AR3" s="5">
        <f t="shared" si="1"/>
        <v>0</v>
      </c>
      <c r="AS3" s="5">
        <f t="shared" si="1"/>
        <v>0</v>
      </c>
      <c r="AT3" s="5">
        <f t="shared" si="1"/>
        <v>0.3529411764705882</v>
      </c>
      <c r="AU3" s="5">
        <f t="shared" si="1"/>
        <v>0</v>
      </c>
      <c r="AV3" s="5">
        <f t="shared" si="1"/>
        <v>0.3529411764705882</v>
      </c>
      <c r="AW3" s="5">
        <f t="shared" si="1"/>
        <v>0</v>
      </c>
      <c r="AX3" s="5">
        <f t="shared" si="1"/>
        <v>0</v>
      </c>
      <c r="AY3" s="5">
        <f t="shared" si="1"/>
        <v>0</v>
      </c>
      <c r="AZ3" s="5">
        <f t="shared" si="1"/>
        <v>0</v>
      </c>
      <c r="BA3" s="5">
        <f t="shared" si="1"/>
        <v>0</v>
      </c>
      <c r="BB3" s="5">
        <f t="shared" si="1"/>
        <v>0.3529411764705882</v>
      </c>
      <c r="BC3" s="5">
        <f t="shared" si="1"/>
        <v>0</v>
      </c>
      <c r="BD3" s="5">
        <f t="shared" si="1"/>
        <v>0</v>
      </c>
      <c r="BE3" s="5">
        <f t="shared" si="1"/>
        <v>0</v>
      </c>
      <c r="BF3" s="5">
        <f t="shared" si="1"/>
        <v>0</v>
      </c>
      <c r="BG3" s="5">
        <f t="shared" si="1"/>
        <v>0</v>
      </c>
      <c r="BH3" s="5">
        <f t="shared" si="1"/>
        <v>0</v>
      </c>
      <c r="BI3" s="5">
        <f t="shared" si="1"/>
        <v>0</v>
      </c>
      <c r="BJ3" s="5">
        <f t="shared" si="1"/>
        <v>0</v>
      </c>
      <c r="BK3" s="5">
        <f t="shared" si="1"/>
        <v>0</v>
      </c>
      <c r="BL3" s="5">
        <f t="shared" si="1"/>
        <v>0</v>
      </c>
      <c r="BM3" s="5">
        <f t="shared" si="1"/>
        <v>0</v>
      </c>
      <c r="BN3" s="5">
        <f t="shared" ref="BN3:CB3" si="2">BN2/$I$8</f>
        <v>0</v>
      </c>
      <c r="BO3" s="5">
        <f t="shared" si="2"/>
        <v>0</v>
      </c>
      <c r="BP3" s="5">
        <f t="shared" si="2"/>
        <v>0</v>
      </c>
      <c r="BQ3" s="5">
        <f t="shared" si="2"/>
        <v>0</v>
      </c>
      <c r="BR3" s="5">
        <f t="shared" si="2"/>
        <v>0</v>
      </c>
      <c r="BS3" s="5">
        <f t="shared" si="2"/>
        <v>0.3529411764705882</v>
      </c>
      <c r="BT3" s="5">
        <f t="shared" si="2"/>
        <v>0</v>
      </c>
      <c r="BU3" s="5">
        <f t="shared" si="2"/>
        <v>0</v>
      </c>
      <c r="BV3" s="5">
        <f t="shared" si="2"/>
        <v>0</v>
      </c>
      <c r="BW3" s="5">
        <f t="shared" si="2"/>
        <v>0.3529411764705882</v>
      </c>
      <c r="BX3" s="5">
        <f t="shared" si="2"/>
        <v>0</v>
      </c>
      <c r="BY3" s="5">
        <f t="shared" si="2"/>
        <v>0</v>
      </c>
      <c r="BZ3" s="5">
        <f t="shared" si="2"/>
        <v>0</v>
      </c>
      <c r="CA3" s="5">
        <f t="shared" si="2"/>
        <v>0</v>
      </c>
      <c r="CB3" s="5">
        <f t="shared" si="2"/>
        <v>0</v>
      </c>
      <c r="CC3" s="46">
        <f>SUM(B3:CB3)</f>
        <v>5.6470588235294095</v>
      </c>
    </row>
    <row r="4" spans="1:81" s="6" customFormat="1" ht="30" x14ac:dyDescent="0.25">
      <c r="A4" s="45" t="s">
        <v>127</v>
      </c>
      <c r="B4" s="5">
        <f t="shared" ref="B4:AG4" si="3">B2/($F$8*$I$8)</f>
        <v>0</v>
      </c>
      <c r="C4" s="5">
        <f t="shared" si="3"/>
        <v>0</v>
      </c>
      <c r="D4" s="5">
        <f t="shared" si="3"/>
        <v>0</v>
      </c>
      <c r="E4" s="5">
        <f t="shared" si="3"/>
        <v>0</v>
      </c>
      <c r="F4" s="5">
        <f t="shared" si="3"/>
        <v>0</v>
      </c>
      <c r="G4" s="5">
        <f t="shared" si="3"/>
        <v>0</v>
      </c>
      <c r="H4" s="5">
        <f t="shared" si="3"/>
        <v>0.1764705882352941</v>
      </c>
      <c r="I4" s="5">
        <f t="shared" si="3"/>
        <v>0</v>
      </c>
      <c r="J4" s="5">
        <f t="shared" si="3"/>
        <v>0</v>
      </c>
      <c r="K4" s="5">
        <f t="shared" si="3"/>
        <v>0</v>
      </c>
      <c r="L4" s="5">
        <f t="shared" si="3"/>
        <v>0</v>
      </c>
      <c r="M4" s="5">
        <f t="shared" si="3"/>
        <v>0</v>
      </c>
      <c r="N4" s="5">
        <f t="shared" si="3"/>
        <v>0</v>
      </c>
      <c r="O4" s="5">
        <f t="shared" si="3"/>
        <v>4.4117647058823525E-2</v>
      </c>
      <c r="P4" s="5">
        <f t="shared" si="3"/>
        <v>0</v>
      </c>
      <c r="Q4" s="5">
        <f t="shared" si="3"/>
        <v>0.1764705882352941</v>
      </c>
      <c r="R4" s="5">
        <f t="shared" si="3"/>
        <v>0</v>
      </c>
      <c r="S4" s="5">
        <f t="shared" si="3"/>
        <v>8.8235294117647051E-2</v>
      </c>
      <c r="T4" s="5">
        <f t="shared" si="3"/>
        <v>0</v>
      </c>
      <c r="U4" s="5">
        <f t="shared" si="3"/>
        <v>0</v>
      </c>
      <c r="V4" s="5">
        <f t="shared" si="3"/>
        <v>0</v>
      </c>
      <c r="W4" s="5">
        <f t="shared" si="3"/>
        <v>0</v>
      </c>
      <c r="X4" s="5">
        <f t="shared" si="3"/>
        <v>0</v>
      </c>
      <c r="Y4" s="5">
        <f t="shared" si="3"/>
        <v>0</v>
      </c>
      <c r="Z4" s="5">
        <f t="shared" si="3"/>
        <v>0</v>
      </c>
      <c r="AA4" s="5">
        <f t="shared" si="3"/>
        <v>0</v>
      </c>
      <c r="AB4" s="5">
        <f t="shared" si="3"/>
        <v>0</v>
      </c>
      <c r="AC4" s="5">
        <f t="shared" si="3"/>
        <v>0</v>
      </c>
      <c r="AD4" s="5">
        <f t="shared" si="3"/>
        <v>0</v>
      </c>
      <c r="AE4" s="5">
        <f t="shared" si="3"/>
        <v>0</v>
      </c>
      <c r="AF4" s="5">
        <f t="shared" si="3"/>
        <v>0</v>
      </c>
      <c r="AG4" s="5">
        <f t="shared" si="3"/>
        <v>0</v>
      </c>
      <c r="AH4" s="5">
        <f t="shared" ref="AH4:BM4" si="4">AH2/($F$8*$I$8)</f>
        <v>0</v>
      </c>
      <c r="AI4" s="5">
        <f t="shared" si="4"/>
        <v>0</v>
      </c>
      <c r="AJ4" s="5">
        <f t="shared" si="4"/>
        <v>0</v>
      </c>
      <c r="AK4" s="5">
        <f t="shared" si="4"/>
        <v>0</v>
      </c>
      <c r="AL4" s="5">
        <f t="shared" si="4"/>
        <v>0</v>
      </c>
      <c r="AM4" s="5">
        <f t="shared" si="4"/>
        <v>0</v>
      </c>
      <c r="AN4" s="5">
        <f t="shared" si="4"/>
        <v>0</v>
      </c>
      <c r="AO4" s="5">
        <f t="shared" si="4"/>
        <v>0</v>
      </c>
      <c r="AP4" s="5">
        <f t="shared" si="4"/>
        <v>0</v>
      </c>
      <c r="AQ4" s="5">
        <f t="shared" si="4"/>
        <v>0</v>
      </c>
      <c r="AR4" s="5">
        <f t="shared" si="4"/>
        <v>0</v>
      </c>
      <c r="AS4" s="5">
        <f t="shared" si="4"/>
        <v>0</v>
      </c>
      <c r="AT4" s="5">
        <f t="shared" si="4"/>
        <v>4.4117647058823525E-2</v>
      </c>
      <c r="AU4" s="5">
        <f t="shared" si="4"/>
        <v>0</v>
      </c>
      <c r="AV4" s="5">
        <f t="shared" si="4"/>
        <v>4.4117647058823525E-2</v>
      </c>
      <c r="AW4" s="5">
        <f t="shared" si="4"/>
        <v>0</v>
      </c>
      <c r="AX4" s="5">
        <f t="shared" si="4"/>
        <v>0</v>
      </c>
      <c r="AY4" s="5">
        <f t="shared" si="4"/>
        <v>0</v>
      </c>
      <c r="AZ4" s="5">
        <f t="shared" si="4"/>
        <v>0</v>
      </c>
      <c r="BA4" s="5">
        <f t="shared" si="4"/>
        <v>0</v>
      </c>
      <c r="BB4" s="5">
        <f t="shared" si="4"/>
        <v>4.4117647058823525E-2</v>
      </c>
      <c r="BC4" s="5">
        <f t="shared" si="4"/>
        <v>0</v>
      </c>
      <c r="BD4" s="5">
        <f t="shared" si="4"/>
        <v>0</v>
      </c>
      <c r="BE4" s="5">
        <f t="shared" si="4"/>
        <v>0</v>
      </c>
      <c r="BF4" s="5">
        <f t="shared" si="4"/>
        <v>0</v>
      </c>
      <c r="BG4" s="5">
        <f t="shared" si="4"/>
        <v>0</v>
      </c>
      <c r="BH4" s="5">
        <f t="shared" si="4"/>
        <v>0</v>
      </c>
      <c r="BI4" s="5">
        <f t="shared" si="4"/>
        <v>0</v>
      </c>
      <c r="BJ4" s="5">
        <f t="shared" si="4"/>
        <v>0</v>
      </c>
      <c r="BK4" s="5">
        <f t="shared" si="4"/>
        <v>0</v>
      </c>
      <c r="BL4" s="5">
        <f t="shared" si="4"/>
        <v>0</v>
      </c>
      <c r="BM4" s="5">
        <f t="shared" si="4"/>
        <v>0</v>
      </c>
      <c r="BN4" s="5">
        <f t="shared" ref="BN4:CB4" si="5">BN2/($F$8*$I$8)</f>
        <v>0</v>
      </c>
      <c r="BO4" s="5">
        <f t="shared" si="5"/>
        <v>0</v>
      </c>
      <c r="BP4" s="5">
        <f t="shared" si="5"/>
        <v>0</v>
      </c>
      <c r="BQ4" s="5">
        <f t="shared" si="5"/>
        <v>0</v>
      </c>
      <c r="BR4" s="5">
        <f t="shared" si="5"/>
        <v>0</v>
      </c>
      <c r="BS4" s="5">
        <f t="shared" si="5"/>
        <v>4.4117647058823525E-2</v>
      </c>
      <c r="BT4" s="5">
        <f t="shared" si="5"/>
        <v>0</v>
      </c>
      <c r="BU4" s="5">
        <f t="shared" si="5"/>
        <v>0</v>
      </c>
      <c r="BV4" s="5">
        <f t="shared" si="5"/>
        <v>0</v>
      </c>
      <c r="BW4" s="5">
        <f t="shared" si="5"/>
        <v>4.4117647058823525E-2</v>
      </c>
      <c r="BX4" s="5">
        <f t="shared" si="5"/>
        <v>0</v>
      </c>
      <c r="BY4" s="5">
        <f t="shared" si="5"/>
        <v>0</v>
      </c>
      <c r="BZ4" s="5">
        <f t="shared" si="5"/>
        <v>0</v>
      </c>
      <c r="CA4" s="5">
        <f t="shared" si="5"/>
        <v>0</v>
      </c>
      <c r="CB4" s="5">
        <f t="shared" si="5"/>
        <v>0</v>
      </c>
      <c r="CC4" s="46">
        <f>SUM(B4:CB4)</f>
        <v>0.70588235294117618</v>
      </c>
    </row>
    <row r="5" spans="1:81" s="6" customFormat="1" ht="30" x14ac:dyDescent="0.25">
      <c r="A5" s="45" t="s">
        <v>128</v>
      </c>
      <c r="B5" s="5">
        <f t="shared" ref="B5:AG5" si="6">B2/($E$8*$I$8)</f>
        <v>0</v>
      </c>
      <c r="C5" s="5">
        <f t="shared" si="6"/>
        <v>0</v>
      </c>
      <c r="D5" s="5">
        <f t="shared" si="6"/>
        <v>0</v>
      </c>
      <c r="E5" s="5">
        <f t="shared" si="6"/>
        <v>0</v>
      </c>
      <c r="F5" s="5">
        <f t="shared" si="6"/>
        <v>0</v>
      </c>
      <c r="G5" s="5">
        <f t="shared" si="6"/>
        <v>0</v>
      </c>
      <c r="H5" s="5">
        <f t="shared" si="6"/>
        <v>6.7226890756302518E-2</v>
      </c>
      <c r="I5" s="5">
        <f t="shared" si="6"/>
        <v>0</v>
      </c>
      <c r="J5" s="5">
        <f t="shared" si="6"/>
        <v>0</v>
      </c>
      <c r="K5" s="5">
        <f t="shared" si="6"/>
        <v>0</v>
      </c>
      <c r="L5" s="5">
        <f t="shared" si="6"/>
        <v>0</v>
      </c>
      <c r="M5" s="5">
        <f t="shared" si="6"/>
        <v>0</v>
      </c>
      <c r="N5" s="5">
        <f t="shared" si="6"/>
        <v>0</v>
      </c>
      <c r="O5" s="5">
        <f t="shared" si="6"/>
        <v>1.680672268907563E-2</v>
      </c>
      <c r="P5" s="5">
        <f t="shared" si="6"/>
        <v>0</v>
      </c>
      <c r="Q5" s="5">
        <f t="shared" si="6"/>
        <v>6.7226890756302518E-2</v>
      </c>
      <c r="R5" s="5">
        <f t="shared" si="6"/>
        <v>0</v>
      </c>
      <c r="S5" s="5">
        <f t="shared" si="6"/>
        <v>3.3613445378151259E-2</v>
      </c>
      <c r="T5" s="5">
        <f t="shared" si="6"/>
        <v>0</v>
      </c>
      <c r="U5" s="5">
        <f t="shared" si="6"/>
        <v>0</v>
      </c>
      <c r="V5" s="5">
        <f t="shared" si="6"/>
        <v>0</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ref="AH5:BM5" si="7">AH2/($E$8*$I$8)</f>
        <v>0</v>
      </c>
      <c r="AI5" s="5">
        <f t="shared" si="7"/>
        <v>0</v>
      </c>
      <c r="AJ5" s="5">
        <f t="shared" si="7"/>
        <v>0</v>
      </c>
      <c r="AK5" s="5">
        <f t="shared" si="7"/>
        <v>0</v>
      </c>
      <c r="AL5" s="5">
        <f t="shared" si="7"/>
        <v>0</v>
      </c>
      <c r="AM5" s="5">
        <f t="shared" si="7"/>
        <v>0</v>
      </c>
      <c r="AN5" s="5">
        <f t="shared" si="7"/>
        <v>0</v>
      </c>
      <c r="AO5" s="5">
        <f t="shared" si="7"/>
        <v>0</v>
      </c>
      <c r="AP5" s="5">
        <f t="shared" si="7"/>
        <v>0</v>
      </c>
      <c r="AQ5" s="5">
        <f t="shared" si="7"/>
        <v>0</v>
      </c>
      <c r="AR5" s="5">
        <f t="shared" si="7"/>
        <v>0</v>
      </c>
      <c r="AS5" s="5">
        <f t="shared" si="7"/>
        <v>0</v>
      </c>
      <c r="AT5" s="5">
        <f t="shared" si="7"/>
        <v>1.680672268907563E-2</v>
      </c>
      <c r="AU5" s="5">
        <f t="shared" si="7"/>
        <v>0</v>
      </c>
      <c r="AV5" s="5">
        <f t="shared" si="7"/>
        <v>1.680672268907563E-2</v>
      </c>
      <c r="AW5" s="5">
        <f t="shared" si="7"/>
        <v>0</v>
      </c>
      <c r="AX5" s="5">
        <f t="shared" si="7"/>
        <v>0</v>
      </c>
      <c r="AY5" s="5">
        <f t="shared" si="7"/>
        <v>0</v>
      </c>
      <c r="AZ5" s="5">
        <f t="shared" si="7"/>
        <v>0</v>
      </c>
      <c r="BA5" s="5">
        <f t="shared" si="7"/>
        <v>0</v>
      </c>
      <c r="BB5" s="5">
        <f t="shared" si="7"/>
        <v>1.680672268907563E-2</v>
      </c>
      <c r="BC5" s="5">
        <f t="shared" si="7"/>
        <v>0</v>
      </c>
      <c r="BD5" s="5">
        <f t="shared" si="7"/>
        <v>0</v>
      </c>
      <c r="BE5" s="5">
        <f t="shared" si="7"/>
        <v>0</v>
      </c>
      <c r="BF5" s="5">
        <f t="shared" si="7"/>
        <v>0</v>
      </c>
      <c r="BG5" s="5">
        <f t="shared" si="7"/>
        <v>0</v>
      </c>
      <c r="BH5" s="5">
        <f t="shared" si="7"/>
        <v>0</v>
      </c>
      <c r="BI5" s="5">
        <f t="shared" si="7"/>
        <v>0</v>
      </c>
      <c r="BJ5" s="5">
        <f t="shared" si="7"/>
        <v>0</v>
      </c>
      <c r="BK5" s="5">
        <f t="shared" si="7"/>
        <v>0</v>
      </c>
      <c r="BL5" s="5">
        <f t="shared" si="7"/>
        <v>0</v>
      </c>
      <c r="BM5" s="5">
        <f t="shared" si="7"/>
        <v>0</v>
      </c>
      <c r="BN5" s="5">
        <f t="shared" ref="BN5:CB5" si="8">BN2/($E$8*$I$8)</f>
        <v>0</v>
      </c>
      <c r="BO5" s="5">
        <f t="shared" si="8"/>
        <v>0</v>
      </c>
      <c r="BP5" s="5">
        <f t="shared" si="8"/>
        <v>0</v>
      </c>
      <c r="BQ5" s="5">
        <f t="shared" si="8"/>
        <v>0</v>
      </c>
      <c r="BR5" s="5">
        <f t="shared" si="8"/>
        <v>0</v>
      </c>
      <c r="BS5" s="5">
        <f t="shared" si="8"/>
        <v>1.680672268907563E-2</v>
      </c>
      <c r="BT5" s="5">
        <f t="shared" si="8"/>
        <v>0</v>
      </c>
      <c r="BU5" s="5">
        <f t="shared" si="8"/>
        <v>0</v>
      </c>
      <c r="BV5" s="5">
        <f t="shared" si="8"/>
        <v>0</v>
      </c>
      <c r="BW5" s="5">
        <f t="shared" si="8"/>
        <v>1.680672268907563E-2</v>
      </c>
      <c r="BX5" s="5">
        <f t="shared" si="8"/>
        <v>0</v>
      </c>
      <c r="BY5" s="5">
        <f t="shared" si="8"/>
        <v>0</v>
      </c>
      <c r="BZ5" s="5">
        <f t="shared" si="8"/>
        <v>0</v>
      </c>
      <c r="CA5" s="5">
        <f t="shared" si="8"/>
        <v>0</v>
      </c>
      <c r="CB5" s="5">
        <f t="shared" si="8"/>
        <v>0</v>
      </c>
      <c r="CC5" s="46">
        <f>SUM(B5:CB5)</f>
        <v>0.26890756302521007</v>
      </c>
    </row>
    <row r="7" spans="1:81" ht="24" customHeight="1" x14ac:dyDescent="0.25">
      <c r="A7" s="33" t="str">
        <f>TOTAL!A2</f>
        <v>EXPTE PE</v>
      </c>
      <c r="B7" s="33" t="str">
        <f>TOTAL!B2</f>
        <v>PARQUE</v>
      </c>
      <c r="C7" s="33" t="str">
        <f>TOTAL!C2</f>
        <v>TITULAR</v>
      </c>
      <c r="D7" s="33" t="str">
        <f>TOTAL!D2</f>
        <v>EMPLAZAMIENTO</v>
      </c>
      <c r="E7" s="33" t="str">
        <f>TOTAL!E2</f>
        <v>POTENCIA (MW)</v>
      </c>
      <c r="F7" s="33" t="str">
        <f>TOTAL!F2</f>
        <v>Nº AEROGENERADORES</v>
      </c>
      <c r="G7" s="33" t="str">
        <f>TOTAL!G2</f>
        <v>INICIO PERIODO</v>
      </c>
      <c r="H7" s="33" t="str">
        <f>TOTAL!H2</f>
        <v>FIN PERIODO</v>
      </c>
      <c r="I7" s="33" t="str">
        <f>TOTAL!I2</f>
        <v>AÑOS OPERACIÓN</v>
      </c>
    </row>
    <row r="8" spans="1:81" ht="30" x14ac:dyDescent="0.25">
      <c r="A8" s="33">
        <f>TOTAL!A10</f>
        <v>24</v>
      </c>
      <c r="B8" s="33" t="str">
        <f>TOTAL!B10</f>
        <v>PANONDRES</v>
      </c>
      <c r="C8" s="33" t="str">
        <f>TOTAL!C10</f>
        <v>PARQUE EÓLICO PANONDRES, S.L.U.</v>
      </c>
      <c r="D8" s="33" t="str">
        <f>TOTAL!D10</f>
        <v>VALDÉS y VILLAYÓN</v>
      </c>
      <c r="E8" s="33">
        <f>TOTAL!E10</f>
        <v>21</v>
      </c>
      <c r="F8" s="33">
        <f>TOTAL!F10</f>
        <v>8</v>
      </c>
      <c r="G8" s="34">
        <f>TOTAL!G10</f>
        <v>44230</v>
      </c>
      <c r="H8" s="34">
        <f>TOTAL!H10</f>
        <v>45291</v>
      </c>
      <c r="I8" s="35">
        <f>TOTAL!I10</f>
        <v>2.8333333333333335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TOTAL</vt:lpstr>
      <vt:lpstr>PE-1</vt:lpstr>
      <vt:lpstr>PE-2</vt:lpstr>
      <vt:lpstr>PE-3</vt:lpstr>
      <vt:lpstr>PE-5</vt:lpstr>
      <vt:lpstr>PE-6</vt:lpstr>
      <vt:lpstr>PE-7</vt:lpstr>
      <vt:lpstr>PE-8</vt:lpstr>
      <vt:lpstr>PE-24</vt:lpstr>
      <vt:lpstr>PE-25</vt:lpstr>
      <vt:lpstr>PE-26</vt:lpstr>
      <vt:lpstr>PE-27</vt:lpstr>
      <vt:lpstr>PE-28</vt:lpstr>
      <vt:lpstr>PE-29</vt:lpstr>
      <vt:lpstr>PE-30</vt:lpstr>
      <vt:lpstr>PE-33</vt:lpstr>
      <vt:lpstr>PE-34</vt:lpstr>
      <vt:lpstr>PE-39</vt:lpstr>
      <vt:lpstr>PE-45</vt:lpstr>
      <vt:lpstr>PE-46</vt:lpstr>
      <vt:lpstr>PE-49</vt:lpstr>
      <vt:lpstr>PE-57</vt:lpstr>
      <vt:lpstr>PE-68</vt:lpstr>
      <vt:lpstr>PE-81</vt:lpstr>
      <vt:lpstr>PE-120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ENERGÍA</dc:creator>
  <cp:lastModifiedBy>ALEJANDRA GALAN PALACIO</cp:lastModifiedBy>
  <dcterms:created xsi:type="dcterms:W3CDTF">2020-10-29T11:55:04Z</dcterms:created>
  <dcterms:modified xsi:type="dcterms:W3CDTF">2024-05-09T13:04:02Z</dcterms:modified>
</cp:coreProperties>
</file>